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9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Chart6" sheetId="6" r:id="rId6"/>
    <sheet name="Chart7" sheetId="7" r:id="rId7"/>
    <sheet name="Chart8" sheetId="8" r:id="rId8"/>
    <sheet name="Chart9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<sst xmlns="http://schemas.openxmlformats.org/spreadsheetml/2006/main" count="121" uniqueCount="93">
  <si>
    <t>n, junction constant (for diodes n is around 2, for transistors, n is 1)</t>
  </si>
  <si>
    <t>deg. C, low temperature</t>
  </si>
  <si>
    <t>deg. C, medium temperature</t>
  </si>
  <si>
    <t>deg. C, high temperature</t>
  </si>
  <si>
    <t>Volts</t>
  </si>
  <si>
    <t>High temp</t>
  </si>
  <si>
    <t>Med. temp</t>
  </si>
  <si>
    <t>Low temp</t>
  </si>
  <si>
    <t>nkT/q</t>
  </si>
  <si>
    <t>deg. C</t>
  </si>
  <si>
    <t>Is</t>
  </si>
  <si>
    <t>Current</t>
  </si>
  <si>
    <t>Chart 2: Forward Voltage</t>
  </si>
  <si>
    <t>Chart 3: Dynamic Resistance</t>
  </si>
  <si>
    <t>Chart 1: Forward Current</t>
  </si>
  <si>
    <t>Boltzmann's constant</t>
  </si>
  <si>
    <t>electron charge</t>
  </si>
  <si>
    <t>Diode characteristics:</t>
  </si>
  <si>
    <t>Temperature choices for plots:</t>
  </si>
  <si>
    <t>Amperes, reverse saturation current (Is) at 25 deg. C</t>
  </si>
  <si>
    <t>User input cells are in red with gray background.  Other cells are locked to prevent accidents.</t>
  </si>
  <si>
    <t>Chart 1 shows the forward current versus voltage for the three given temperatures.</t>
  </si>
  <si>
    <t>Chart 2 shows the forward voltage versus current for the three given temperatures.</t>
  </si>
  <si>
    <t>Chart 3 shows the forward dynamic resistance versus current for the three given temperatures.</t>
  </si>
  <si>
    <t>Chart 4 shows the forward voltage versus temperature.</t>
  </si>
  <si>
    <t>End of user input -- no user cells below this line.</t>
  </si>
  <si>
    <t>1 uA</t>
  </si>
  <si>
    <t>10 uA</t>
  </si>
  <si>
    <t>100 uA</t>
  </si>
  <si>
    <t>1 mA</t>
  </si>
  <si>
    <t>10 mA</t>
  </si>
  <si>
    <t>Chart 4: Forward voltage versus temperature</t>
  </si>
  <si>
    <t>k/q</t>
  </si>
  <si>
    <t>Chart 6 shows the reverse saturation current versus temperature.</t>
  </si>
  <si>
    <t>Chart 6: Reverse Saturation Current versus Temperature</t>
  </si>
  <si>
    <t>1N4148</t>
  </si>
  <si>
    <t>2N3904</t>
  </si>
  <si>
    <t>Diode</t>
  </si>
  <si>
    <t>Transistor</t>
  </si>
  <si>
    <t>Eg/n</t>
  </si>
  <si>
    <t>Chart 5: Derivative of forward voltage with temperature versus current</t>
  </si>
  <si>
    <t>nk/q</t>
  </si>
  <si>
    <t>dV/dT</t>
  </si>
  <si>
    <t>Vforward</t>
  </si>
  <si>
    <t>deg. K for 0 deg. C</t>
  </si>
  <si>
    <t>delta Vforward per decade of current</t>
  </si>
  <si>
    <t>deg. C for Is to double</t>
  </si>
  <si>
    <t>Calculations:</t>
  </si>
  <si>
    <t>Constants:</t>
  </si>
  <si>
    <t>volts, nVT</t>
  </si>
  <si>
    <t>amperes</t>
  </si>
  <si>
    <t>1N4002</t>
  </si>
  <si>
    <t>written by Kenneth A. Kuhn, Sept. 22, 2007</t>
  </si>
  <si>
    <t>The Calculations section in blue below summarizes some useful data to know.</t>
  </si>
  <si>
    <t>Eg (normally, leave alone.  May vary a little around 1.23)</t>
  </si>
  <si>
    <t>Typical values for silicon PN junctions</t>
  </si>
  <si>
    <t>Chart 5 shows the derivative of forward voltage with temperature versus constant current.</t>
  </si>
  <si>
    <t>diode_plots.xls</t>
  </si>
  <si>
    <t>This spreadsheet generates a variety of charts for the given data for the PN junction.</t>
  </si>
  <si>
    <t>Each plot has curves for three specified temperatures to show temperature dependencies.</t>
  </si>
  <si>
    <t>Spreadsheet to plot Diode characteristics</t>
  </si>
  <si>
    <t>Everything below this line is data for plots -------------------------------------------------------------------</t>
  </si>
  <si>
    <t>temperature.</t>
  </si>
  <si>
    <t>Calculations include a first order model of the dependency of the reverse saturation current on</t>
  </si>
  <si>
    <t>by this spreadsheet.</t>
  </si>
  <si>
    <t>Some PN junction parameters vary with temperature and operating current in ways not modeled</t>
  </si>
  <si>
    <t>n</t>
  </si>
  <si>
    <t>Eg</t>
  </si>
  <si>
    <t>Eg/nk/q</t>
  </si>
  <si>
    <t>Page 1 of this sheet can be printed as a summary.</t>
  </si>
  <si>
    <t>IK</t>
  </si>
  <si>
    <t>Chart 7: Near zero bias</t>
  </si>
  <si>
    <t>Chart 7 shows the current for near zero bias.</t>
  </si>
  <si>
    <t>version 1.1, Sept. 29, 2007</t>
  </si>
  <si>
    <t>Actual</t>
  </si>
  <si>
    <t>I2</t>
  </si>
  <si>
    <t>I3</t>
  </si>
  <si>
    <t>a</t>
  </si>
  <si>
    <t>b</t>
  </si>
  <si>
    <t>c</t>
  </si>
  <si>
    <t>F1</t>
  </si>
  <si>
    <t>F2</t>
  </si>
  <si>
    <t>with Rb</t>
  </si>
  <si>
    <t>zero Rb</t>
  </si>
  <si>
    <t>Chart 8 shows the effect of series bulk resistance in the diode.</t>
  </si>
  <si>
    <t>typically &gt; 1E9 ohms</t>
  </si>
  <si>
    <t>typically &lt; a few ohms</t>
  </si>
  <si>
    <t>Chart 9: With shunt resistance</t>
  </si>
  <si>
    <t>Ideal</t>
  </si>
  <si>
    <t>ohms, bulk resistance, Rb</t>
  </si>
  <si>
    <t>Chart 9 shows the effect of leakage shunt resistance across the junction.</t>
  </si>
  <si>
    <t>ohms, leakage shunt resistance</t>
  </si>
  <si>
    <t>Chart 8: Bulk series resistance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</si>
</sst>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0.00000"/>
    <numFmt numFmtId="168" formatCode="0.000E+00"/>
  </numFmts>
  <fonts count="45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4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48" fontId="3" fillId="0" borderId="0" xfId="0" applyNumberFormat="1" applyFont="1" applyAlignment="1">
      <alignment/>
    </xf>
    <xf numFmtId="48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48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1" fontId="4" fillId="33" borderId="0" xfId="0" applyNumberFormat="1" applyFont="1" applyFill="1" applyAlignment="1" applyProtection="1">
      <alignment/>
      <protection locked="0"/>
    </xf>
    <xf numFmtId="164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versus Forward Voltage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1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Sheet1!$B$55</c:f>
              <c:strCache>
                <c:ptCount val="1"/>
                <c:pt idx="0">
                  <c:v>High temp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Sheet1!$A$56:$A$156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Sheet1!$B$56:$B$156</c:f>
              <c:numCache>
                <c:ptCount val="101"/>
                <c:pt idx="0">
                  <c:v>0</c:v>
                </c:pt>
                <c:pt idx="1">
                  <c:v>4.766858430093826E-08</c:v>
                </c:pt>
                <c:pt idx="2">
                  <c:v>1.0421237416901553E-07</c:v>
                </c:pt>
                <c:pt idx="3">
                  <c:v>1.712838053753824E-07</c:v>
                </c:pt>
                <c:pt idx="4">
                  <c:v>2.5084297349209456E-07</c:v>
                </c:pt>
                <c:pt idx="5">
                  <c:v>3.452149157270534E-07</c:v>
                </c:pt>
                <c:pt idx="6">
                  <c:v>4.571575578136741E-07</c:v>
                </c:pt>
                <c:pt idx="7">
                  <c:v>5.899423116352532E-07</c:v>
                </c:pt>
                <c:pt idx="8">
                  <c:v>7.474496789690875E-07</c:v>
                </c:pt>
                <c:pt idx="9">
                  <c:v>9.342826552742617E-07</c:v>
                </c:pt>
                <c:pt idx="10">
                  <c:v>1.155901247635506E-06</c:v>
                </c:pt>
                <c:pt idx="11">
                  <c:v>1.4187820380156516E-06</c:v>
                </c:pt>
                <c:pt idx="12">
                  <c:v>1.730607454893335E-06</c:v>
                </c:pt>
                <c:pt idx="13">
                  <c:v>2.100490284560468E-06</c:v>
                </c:pt>
                <c:pt idx="14">
                  <c:v>2.5392399831978703E-06</c:v>
                </c:pt>
                <c:pt idx="15">
                  <c:v>3.0596785724334046E-06</c:v>
                </c:pt>
                <c:pt idx="16">
                  <c:v>3.677015350114749E-06</c:v>
                </c:pt>
                <c:pt idx="17">
                  <c:v>4.409291366844761E-06</c:v>
                </c:pt>
                <c:pt idx="18">
                  <c:v>5.277906657662186E-06</c:v>
                </c:pt>
                <c:pt idx="19">
                  <c:v>6.308245636686842E-06</c:v>
                </c:pt>
                <c:pt idx="20">
                  <c:v>7.530418931263009E-06</c:v>
                </c:pt>
                <c:pt idx="21">
                  <c:v>8.98014333496279E-06</c:v>
                </c:pt>
                <c:pt idx="22">
                  <c:v>1.0699785595196867E-05</c:v>
                </c:pt>
                <c:pt idx="23">
                  <c:v>1.273960053908282E-05</c:v>
                </c:pt>
                <c:pt idx="24">
                  <c:v>1.515919972056263E-05</c:v>
                </c:pt>
                <c:pt idx="25">
                  <c:v>1.802929350851414E-05</c:v>
                </c:pt>
                <c:pt idx="26">
                  <c:v>2.143375752664127E-05</c:v>
                </c:pt>
                <c:pt idx="27">
                  <c:v>2.5472083834784254E-05</c:v>
                </c:pt>
                <c:pt idx="28">
                  <c:v>3.0262288484975057E-05</c:v>
                </c:pt>
                <c:pt idx="29">
                  <c:v>3.594436042265882E-05</c:v>
                </c:pt>
                <c:pt idx="30">
                  <c:v>4.2684352523774474E-05</c:v>
                </c:pt>
                <c:pt idx="31">
                  <c:v>5.067923432416571E-05</c:v>
                </c:pt>
                <c:pt idx="32">
                  <c:v>6.0162648257491555E-05</c:v>
                </c:pt>
                <c:pt idx="33">
                  <c:v>7.141173762193952E-05</c:v>
                </c:pt>
                <c:pt idx="34">
                  <c:v>8.475524581624614E-05</c:v>
                </c:pt>
                <c:pt idx="35">
                  <c:v>0.00010058312353710791</c:v>
                </c:pt>
                <c:pt idx="36">
                  <c:v>0.00011935792469872787</c:v>
                </c:pt>
                <c:pt idx="37">
                  <c:v>0.0001416283241088625</c:v>
                </c:pt>
                <c:pt idx="38">
                  <c:v>0.00016804515194194795</c:v>
                </c:pt>
                <c:pt idx="39">
                  <c:v>0.00019938041360076264</c:v>
                </c:pt>
                <c:pt idx="40">
                  <c:v>0.0002365498508030828</c:v>
                </c:pt>
                <c:pt idx="41">
                  <c:v>0.00028063970321855127</c:v>
                </c:pt>
                <c:pt idx="42">
                  <c:v>0.0003329384527378597</c:v>
                </c:pt>
                <c:pt idx="43">
                  <c:v>0.00039497447806879785</c:v>
                </c:pt>
                <c:pt idx="44">
                  <c:v>0.00046856072007712713</c:v>
                </c:pt>
                <c:pt idx="45">
                  <c:v>0.0005558476631722378</c:v>
                </c:pt>
                <c:pt idx="46">
                  <c:v>0.0006593861810656583</c:v>
                </c:pt>
                <c:pt idx="47">
                  <c:v>0.0007822020835069343</c:v>
                </c:pt>
                <c:pt idx="48">
                  <c:v>0.0009278845425507426</c:v>
                </c:pt>
                <c:pt idx="49">
                  <c:v>0.0011006909825245796</c:v>
                </c:pt>
                <c:pt idx="50">
                  <c:v>0.0013056714990015252</c:v>
                </c:pt>
                <c:pt idx="51">
                  <c:v>0.0015488164427982774</c:v>
                </c:pt>
                <c:pt idx="52">
                  <c:v>0.001837231481993356</c:v>
                </c:pt>
                <c:pt idx="53">
                  <c:v>0.0021793452579780734</c:v>
                </c:pt>
                <c:pt idx="54">
                  <c:v>0.0025851557040809077</c:v>
                </c:pt>
                <c:pt idx="55">
                  <c:v>0.003066522225181011</c:v>
                </c:pt>
                <c:pt idx="56">
                  <c:v>0.0036375122769681297</c:v>
                </c:pt>
                <c:pt idx="57">
                  <c:v>0.004314812473281657</c:v>
                </c:pt>
                <c:pt idx="58">
                  <c:v>0.005118216235729996</c:v>
                </c:pt>
                <c:pt idx="59">
                  <c:v>0.006071202236663265</c:v>
                </c:pt>
                <c:pt idx="60">
                  <c:v>0.007201620539917345</c:v>
                </c:pt>
                <c:pt idx="61">
                  <c:v>0.008542506491106973</c:v>
                </c:pt>
                <c:pt idx="62">
                  <c:v>0.010133046142598804</c:v>
                </c:pt>
                <c:pt idx="63">
                  <c:v>0.012019721426744567</c:v>
                </c:pt>
                <c:pt idx="64">
                  <c:v>0.014257668543918202</c:v>
                </c:pt>
                <c:pt idx="65">
                  <c:v>0.016912289262890224</c:v>
                </c:pt>
                <c:pt idx="66">
                  <c:v>0.02006116222218316</c:v>
                </c:pt>
                <c:pt idx="67">
                  <c:v>0.02379631008828046</c:v>
                </c:pt>
                <c:pt idx="68">
                  <c:v>0.028226888826123234</c:v>
                </c:pt>
                <c:pt idx="69">
                  <c:v>0.03348237767313777</c:v>
                </c:pt>
                <c:pt idx="70">
                  <c:v>0.03971636304059842</c:v>
                </c:pt>
                <c:pt idx="71">
                  <c:v>0.047111026923063036</c:v>
                </c:pt>
                <c:pt idx="72">
                  <c:v>0.05588247098516214</c:v>
                </c:pt>
                <c:pt idx="73">
                  <c:v>0.0662870319168608</c:v>
                </c:pt>
                <c:pt idx="74">
                  <c:v>0.07862877261713991</c:v>
                </c:pt>
                <c:pt idx="75">
                  <c:v>0.0932683681284575</c:v>
                </c:pt>
                <c:pt idx="76">
                  <c:v>0.11063364600454698</c:v>
                </c:pt>
                <c:pt idx="77">
                  <c:v>0.13123208914327178</c:v>
                </c:pt>
                <c:pt idx="78">
                  <c:v>0.15566566646733457</c:v>
                </c:pt>
                <c:pt idx="79">
                  <c:v>0.18464842486467248</c:v>
                </c:pt>
                <c:pt idx="80">
                  <c:v>0.21902735649541671</c:v>
                </c:pt>
                <c:pt idx="81">
                  <c:v>0.2598071512916204</c:v>
                </c:pt>
                <c:pt idx="82">
                  <c:v>0.30817955801682856</c:v>
                </c:pt>
                <c:pt idx="83">
                  <c:v>0.36555821193312554</c:v>
                </c:pt>
                <c:pt idx="84">
                  <c:v>0.4336199468794336</c:v>
                </c:pt>
                <c:pt idx="85">
                  <c:v>0.5143537990652864</c:v>
                </c:pt>
                <c:pt idx="86">
                  <c:v>0.6101191346669863</c:v>
                </c:pt>
                <c:pt idx="87">
                  <c:v>0.7237145999470794</c:v>
                </c:pt>
                <c:pt idx="88">
                  <c:v>0.8584599088955078</c:v>
                </c:pt>
                <c:pt idx="89">
                  <c:v>1.0182928585545363</c:v>
                </c:pt>
                <c:pt idx="90">
                  <c:v>1.207884407203427</c:v>
                </c:pt>
                <c:pt idx="91">
                  <c:v>1.4327751784478169</c:v>
                </c:pt>
                <c:pt idx="92">
                  <c:v>1.699537380409463</c:v>
                </c:pt>
                <c:pt idx="93">
                  <c:v>2.0159668719429047</c:v>
                </c:pt>
                <c:pt idx="94">
                  <c:v>2.391310988822359</c:v>
                </c:pt>
                <c:pt idx="95">
                  <c:v>2.8365387878915542</c:v>
                </c:pt>
                <c:pt idx="96">
                  <c:v>3.364661606791781</c:v>
                </c:pt>
                <c:pt idx="97">
                  <c:v>3.991113307306074</c:v>
                </c:pt>
                <c:pt idx="98">
                  <c:v>4.734201314551187</c:v>
                </c:pt>
                <c:pt idx="99">
                  <c:v>5.615641633187377</c:v>
                </c:pt>
                <c:pt idx="100">
                  <c:v>6.661193475960185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Sheet1!$C$55</c:f>
              <c:strCache>
                <c:ptCount val="1"/>
                <c:pt idx="0">
                  <c:v>Med. temp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Sheet1!$A$56:$A$156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Sheet1!$C$56:$C$156</c:f>
              <c:numCache>
                <c:ptCount val="101"/>
                <c:pt idx="0">
                  <c:v>0</c:v>
                </c:pt>
                <c:pt idx="1">
                  <c:v>3.097157933321343E-10</c:v>
                </c:pt>
                <c:pt idx="2">
                  <c:v>6.932191810022324E-10</c:v>
                </c:pt>
                <c:pt idx="3">
                  <c:v>1.1680895347937197E-09</c:v>
                </c:pt>
                <c:pt idx="4">
                  <c:v>1.7560943873193926E-09</c:v>
                </c:pt>
                <c:pt idx="5">
                  <c:v>2.4841872316782454E-09</c:v>
                </c:pt>
                <c:pt idx="6">
                  <c:v>3.3857430398140616E-09</c:v>
                </c:pt>
                <c:pt idx="7">
                  <c:v>4.5020881343729365E-09</c:v>
                </c:pt>
                <c:pt idx="8">
                  <c:v>5.884394541696225E-09</c:v>
                </c:pt>
                <c:pt idx="9">
                  <c:v>7.596025660998148E-09</c:v>
                </c:pt>
                <c:pt idx="10">
                  <c:v>9.715440772612812E-09</c:v>
                </c:pt>
                <c:pt idx="11">
                  <c:v>1.2339791524761208E-08</c:v>
                </c:pt>
                <c:pt idx="12">
                  <c:v>1.5589375257819927E-08</c:v>
                </c:pt>
                <c:pt idx="13">
                  <c:v>1.9613149301558247E-08</c:v>
                </c:pt>
                <c:pt idx="14">
                  <c:v>2.4595559014639392E-08</c:v>
                </c:pt>
                <c:pt idx="15">
                  <c:v>3.076499255617643E-08</c:v>
                </c:pt>
                <c:pt idx="16">
                  <c:v>3.8404249946734245E-08</c:v>
                </c:pt>
                <c:pt idx="17">
                  <c:v>4.786350630897283E-08</c:v>
                </c:pt>
                <c:pt idx="18">
                  <c:v>5.957636350856739E-08</c:v>
                </c:pt>
                <c:pt idx="19">
                  <c:v>7.407972598489917E-08</c:v>
                </c:pt>
                <c:pt idx="20">
                  <c:v>9.203841185764691E-08</c:v>
                </c:pt>
                <c:pt idx="21">
                  <c:v>1.142756274552258E-07</c:v>
                </c:pt>
                <c:pt idx="22">
                  <c:v>1.4181070218380613E-07</c:v>
                </c:pt>
                <c:pt idx="23">
                  <c:v>1.759058134616342E-07</c:v>
                </c:pt>
                <c:pt idx="24">
                  <c:v>2.1812384353804665E-07</c:v>
                </c:pt>
                <c:pt idx="25">
                  <c:v>2.704000202898714E-07</c:v>
                </c:pt>
                <c:pt idx="26">
                  <c:v>3.351306259302056E-07</c:v>
                </c:pt>
                <c:pt idx="27">
                  <c:v>4.15282839938821E-07</c:v>
                </c:pt>
                <c:pt idx="28">
                  <c:v>5.145307512928255E-07</c:v>
                </c:pt>
                <c:pt idx="29">
                  <c:v>6.374237746480319E-07</c:v>
                </c:pt>
                <c:pt idx="30">
                  <c:v>7.895951904828091E-07</c:v>
                </c:pt>
                <c:pt idx="31">
                  <c:v>9.780203684543118E-07</c:v>
                </c:pt>
                <c:pt idx="32">
                  <c:v>1.2113365106405772E-06</c:v>
                </c:pt>
                <c:pt idx="33">
                  <c:v>1.500238571345621E-06</c:v>
                </c:pt>
                <c:pt idx="34">
                  <c:v>1.8579695019941675E-06</c:v>
                </c:pt>
                <c:pt idx="35">
                  <c:v>2.300927293400602E-06</c:v>
                </c:pt>
                <c:pt idx="36">
                  <c:v>2.8494166415594173E-06</c:v>
                </c:pt>
                <c:pt idx="37">
                  <c:v>3.5285796924868754E-06</c:v>
                </c:pt>
                <c:pt idx="38">
                  <c:v>4.369548530429619E-06</c:v>
                </c:pt>
                <c:pt idx="39">
                  <c:v>5.410872238227005E-06</c:v>
                </c:pt>
                <c:pt idx="40">
                  <c:v>6.700283944698258E-06</c:v>
                </c:pt>
                <c:pt idx="41">
                  <c:v>8.296888858555268E-06</c:v>
                </c:pt>
                <c:pt idx="42">
                  <c:v>1.027387358589936E-05</c:v>
                </c:pt>
                <c:pt idx="43">
                  <c:v>1.2721860923424135E-05</c:v>
                </c:pt>
                <c:pt idx="44">
                  <c:v>1.5753063907340096E-05</c:v>
                </c:pt>
                <c:pt idx="45">
                  <c:v>1.9506429535036235E-05</c:v>
                </c:pt>
                <c:pt idx="46">
                  <c:v>2.4154007941999657E-05</c:v>
                </c:pt>
                <c:pt idx="47">
                  <c:v>2.990883899002921E-05</c:v>
                </c:pt>
                <c:pt idx="48">
                  <c:v>3.703471777923789E-05</c:v>
                </c:pt>
                <c:pt idx="49">
                  <c:v>4.585828672412996E-05</c:v>
                </c:pt>
                <c:pt idx="50">
                  <c:v>5.678400848116665E-05</c:v>
                </c:pt>
                <c:pt idx="51">
                  <c:v>7.03127060702855E-05</c:v>
                </c:pt>
                <c:pt idx="52">
                  <c:v>8.706452004906931E-05</c:v>
                </c:pt>
                <c:pt idx="53">
                  <c:v>0.00010780733507107744</c:v>
                </c:pt>
                <c:pt idx="54">
                  <c:v>0.00013349197887037995</c:v>
                </c:pt>
                <c:pt idx="55">
                  <c:v>0.00016529580715487805</c:v>
                </c:pt>
                <c:pt idx="56">
                  <c:v>0.00020467667229178565</c:v>
                </c:pt>
                <c:pt idx="57">
                  <c:v>0.00025343974965021863</c:v>
                </c:pt>
                <c:pt idx="58">
                  <c:v>0.0003138202848466388</c:v>
                </c:pt>
                <c:pt idx="59">
                  <c:v>0.00038858605493550434</c:v>
                </c:pt>
                <c:pt idx="60">
                  <c:v>0.0004811642402529546</c:v>
                </c:pt>
                <c:pt idx="61">
                  <c:v>0.0005957985225787459</c:v>
                </c:pt>
                <c:pt idx="62">
                  <c:v>0.0007377436108226851</c:v>
                </c:pt>
                <c:pt idx="63">
                  <c:v>0.0009135061110782178</c:v>
                </c:pt>
                <c:pt idx="64">
                  <c:v>0.0011311427822604287</c:v>
                </c:pt>
                <c:pt idx="65">
                  <c:v>0.0014006298490375367</c:v>
                </c:pt>
                <c:pt idx="66">
                  <c:v>0.001734320300952813</c:v>
                </c:pt>
                <c:pt idx="67">
                  <c:v>0.002147510139823703</c:v>
                </c:pt>
                <c:pt idx="68">
                  <c:v>0.0026591395315735734</c:v>
                </c:pt>
                <c:pt idx="69">
                  <c:v>0.003292661002521789</c:v>
                </c:pt>
                <c:pt idx="70">
                  <c:v>0.004077114477291286</c:v>
                </c:pt>
                <c:pt idx="71">
                  <c:v>0.005048458436884166</c:v>
                </c:pt>
                <c:pt idx="72">
                  <c:v>0.0062512182157414085</c:v>
                </c:pt>
                <c:pt idx="73">
                  <c:v>0.0077405269939038466</c:v>
                </c:pt>
                <c:pt idx="74">
                  <c:v>0.009584653041100968</c:v>
                </c:pt>
                <c:pt idx="75">
                  <c:v>0.011868129058845867</c:v>
                </c:pt>
                <c:pt idx="76">
                  <c:v>0.014695627066122123</c:v>
                </c:pt>
                <c:pt idx="77">
                  <c:v>0.018196756449143453</c:v>
                </c:pt>
                <c:pt idx="78">
                  <c:v>0.022532005112488544</c:v>
                </c:pt>
                <c:pt idx="79">
                  <c:v>0.02790009606741835</c:v>
                </c:pt>
                <c:pt idx="80">
                  <c:v>0.0345470966752597</c:v>
                </c:pt>
                <c:pt idx="81">
                  <c:v>0.04277769810351395</c:v>
                </c:pt>
                <c:pt idx="82">
                  <c:v>0.052969182032500776</c:v>
                </c:pt>
                <c:pt idx="83">
                  <c:v>0.0655887148309475</c:v>
                </c:pt>
                <c:pt idx="84">
                  <c:v>0.08121476194643407</c:v>
                </c:pt>
                <c:pt idx="85">
                  <c:v>0.10056360412270388</c:v>
                </c:pt>
                <c:pt idx="86">
                  <c:v>0.1245221709179596</c:v>
                </c:pt>
                <c:pt idx="87">
                  <c:v>0.1541886965763642</c:v>
                </c:pt>
                <c:pt idx="88">
                  <c:v>0.19092306187300026</c:v>
                </c:pt>
                <c:pt idx="89">
                  <c:v>0.2364091295468671</c:v>
                </c:pt>
                <c:pt idx="90">
                  <c:v>0.29273193070932685</c:v>
                </c:pt>
                <c:pt idx="91">
                  <c:v>0.3624732403677258</c:v>
                </c:pt>
                <c:pt idx="92">
                  <c:v>0.4488299231406413</c:v>
                </c:pt>
                <c:pt idx="93">
                  <c:v>0.5557604740016682</c:v>
                </c:pt>
                <c:pt idx="94">
                  <c:v>0.6881664713175912</c:v>
                </c:pt>
                <c:pt idx="95">
                  <c:v>0.8521172597878478</c:v>
                </c:pt>
                <c:pt idx="96">
                  <c:v>1.0551281625031002</c:v>
                </c:pt>
                <c:pt idx="97">
                  <c:v>1.3065049750564501</c:v>
                </c:pt>
                <c:pt idx="98">
                  <c:v>1.6177705329369263</c:v>
                </c:pt>
                <c:pt idx="99">
                  <c:v>2.003192905583495</c:v>
                </c:pt>
                <c:pt idx="100">
                  <c:v>2.4804394289317457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Sheet1!$D$55</c:f>
              <c:strCache>
                <c:ptCount val="1"/>
                <c:pt idx="0">
                  <c:v>Low temp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Sheet1!$A$56:$A$156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Sheet1!$D$56:$D$156</c:f>
              <c:numCache>
                <c:ptCount val="101"/>
                <c:pt idx="0">
                  <c:v>0</c:v>
                </c:pt>
                <c:pt idx="1">
                  <c:v>3.080600830905797E-11</c:v>
                </c:pt>
                <c:pt idx="2">
                  <c:v>6.970472899798916E-11</c:v>
                </c:pt>
                <c:pt idx="3">
                  <c:v>1.188221107780421E-10</c:v>
                </c:pt>
                <c:pt idx="4">
                  <c:v>1.80842587292427E-10</c:v>
                </c:pt>
                <c:pt idx="5">
                  <c:v>2.5915579063653303E-10</c:v>
                </c:pt>
                <c:pt idx="6">
                  <c:v>3.5804180639606737E-10</c:v>
                </c:pt>
                <c:pt idx="7">
                  <c:v>4.829050950273427E-10</c:v>
                </c:pt>
                <c:pt idx="8">
                  <c:v>6.405698641867164E-10</c:v>
                </c:pt>
                <c:pt idx="9">
                  <c:v>8.396530351216538E-10</c:v>
                </c:pt>
                <c:pt idx="10">
                  <c:v>1.0910351870179077E-09</c:v>
                </c:pt>
                <c:pt idx="11">
                  <c:v>1.408455218029185E-09</c:v>
                </c:pt>
                <c:pt idx="12">
                  <c:v>1.8092612232573618E-09</c:v>
                </c:pt>
                <c:pt idx="13">
                  <c:v>2.3153586277442955E-09</c:v>
                </c:pt>
                <c:pt idx="14">
                  <c:v>2.95440739320028E-09</c:v>
                </c:pt>
                <c:pt idx="15">
                  <c:v>3.761333729929519E-09</c:v>
                </c:pt>
                <c:pt idx="16">
                  <c:v>4.78023893420241E-09</c:v>
                </c:pt>
                <c:pt idx="17">
                  <c:v>6.0668096755943044E-09</c:v>
                </c:pt>
                <c:pt idx="18">
                  <c:v>7.691361464773669E-09</c:v>
                </c:pt>
                <c:pt idx="19">
                  <c:v>9.74268163770924E-09</c:v>
                </c:pt>
                <c:pt idx="20">
                  <c:v>1.2332881888584615E-08</c:v>
                </c:pt>
                <c:pt idx="21">
                  <c:v>1.560352555901352E-08</c:v>
                </c:pt>
                <c:pt idx="22">
                  <c:v>1.973336456095998E-08</c:v>
                </c:pt>
                <c:pt idx="23">
                  <c:v>2.4948108782779044E-08</c:v>
                </c:pt>
                <c:pt idx="24">
                  <c:v>3.1532761909978065E-08</c:v>
                </c:pt>
                <c:pt idx="25">
                  <c:v>3.9847197855679585E-08</c:v>
                </c:pt>
                <c:pt idx="26">
                  <c:v>5.0345829106219025E-08</c:v>
                </c:pt>
                <c:pt idx="27">
                  <c:v>6.360244192452889E-08</c:v>
                </c:pt>
                <c:pt idx="28">
                  <c:v>8.03415557404892E-08</c:v>
                </c:pt>
                <c:pt idx="29">
                  <c:v>1.0147802062665286E-07</c:v>
                </c:pt>
                <c:pt idx="30">
                  <c:v>1.2816701699742038E-07</c:v>
                </c:pt>
                <c:pt idx="31">
                  <c:v>1.6186719018698382E-07</c:v>
                </c:pt>
                <c:pt idx="32">
                  <c:v>2.0442037042760557E-07</c:v>
                </c:pt>
                <c:pt idx="33">
                  <c:v>2.5815223519890057E-07</c:v>
                </c:pt>
                <c:pt idx="34">
                  <c:v>3.259994154913069E-07</c:v>
                </c:pt>
                <c:pt idx="35">
                  <c:v>4.1166999277768186E-07</c:v>
                </c:pt>
                <c:pt idx="36">
                  <c:v>5.198461584038643E-07</c:v>
                </c:pt>
                <c:pt idx="37">
                  <c:v>6.56440111430072E-07</c:v>
                </c:pt>
                <c:pt idx="38">
                  <c:v>8.289171806192388E-07</c:v>
                </c:pt>
                <c:pt idx="39">
                  <c:v>1.046703830298943E-06</c:v>
                </c:pt>
                <c:pt idx="40">
                  <c:v>1.3217028490188717E-06</c:v>
                </c:pt>
                <c:pt idx="41">
                  <c:v>1.6689438778337403E-06</c:v>
                </c:pt>
                <c:pt idx="42">
                  <c:v>2.1074048318170287E-06</c:v>
                </c:pt>
                <c:pt idx="43">
                  <c:v>2.661049108313032E-06</c:v>
                </c:pt>
                <c:pt idx="44">
                  <c:v>3.360135268921225E-06</c:v>
                </c:pt>
                <c:pt idx="45">
                  <c:v>4.2428707738324405E-06</c:v>
                </c:pt>
                <c:pt idx="46">
                  <c:v>5.357500150779266E-06</c:v>
                </c:pt>
                <c:pt idx="47">
                  <c:v>6.764941724207115E-06</c:v>
                </c:pt>
                <c:pt idx="48">
                  <c:v>8.542117010972918E-06</c:v>
                </c:pt>
                <c:pt idx="49">
                  <c:v>1.0786154745483549E-05</c:v>
                </c:pt>
                <c:pt idx="50">
                  <c:v>1.3619699298689559E-05</c:v>
                </c:pt>
                <c:pt idx="51">
                  <c:v>1.7197613614267892E-05</c:v>
                </c:pt>
                <c:pt idx="52">
                  <c:v>2.1715443000481738E-05</c:v>
                </c:pt>
                <c:pt idx="53">
                  <c:v>2.7420102353018017E-05</c:v>
                </c:pt>
                <c:pt idx="54">
                  <c:v>3.462337090224323E-05</c:v>
                </c:pt>
                <c:pt idx="55">
                  <c:v>4.3718932019172706E-05</c:v>
                </c:pt>
                <c:pt idx="56">
                  <c:v>5.520388936408495E-05</c:v>
                </c:pt>
                <c:pt idx="57">
                  <c:v>6.970593530921542E-05</c:v>
                </c:pt>
                <c:pt idx="58">
                  <c:v>8.801765648315963E-05</c:v>
                </c:pt>
                <c:pt idx="59">
                  <c:v>0.00011113985135283389</c:v>
                </c:pt>
                <c:pt idx="60">
                  <c:v>0.00014033622729765362</c:v>
                </c:pt>
                <c:pt idx="61">
                  <c:v>0.0001772024665589288</c:v>
                </c:pt>
                <c:pt idx="62">
                  <c:v>0.00022375343575586969</c:v>
                </c:pt>
                <c:pt idx="63">
                  <c:v>0.00028253330526783164</c:v>
                </c:pt>
                <c:pt idx="64">
                  <c:v>0.00035675459688532874</c:v>
                </c:pt>
                <c:pt idx="65">
                  <c:v>0.00045047375916159883</c:v>
                </c:pt>
                <c:pt idx="66">
                  <c:v>0.0005688128662608246</c:v>
                </c:pt>
                <c:pt idx="67">
                  <c:v>0.0007182395569066488</c:v>
                </c:pt>
                <c:pt idx="68">
                  <c:v>0.000906920513056173</c:v>
                </c:pt>
                <c:pt idx="69">
                  <c:v>0.0011451677971232503</c:v>
                </c:pt>
                <c:pt idx="70">
                  <c:v>0.0014460024416135784</c:v>
                </c:pt>
                <c:pt idx="71">
                  <c:v>0.001825866093281249</c:v>
                </c:pt>
                <c:pt idx="72">
                  <c:v>0.0023055196056044687</c:v>
                </c:pt>
                <c:pt idx="73">
                  <c:v>0.0029111776907462454</c:v>
                </c:pt>
                <c:pt idx="74">
                  <c:v>0.003675941643627347</c:v>
                </c:pt>
                <c:pt idx="75">
                  <c:v>0.004641608441403854</c:v>
                </c:pt>
                <c:pt idx="76">
                  <c:v>0.005860955091850568</c:v>
                </c:pt>
                <c:pt idx="77">
                  <c:v>0.0074006230781363345</c:v>
                </c:pt>
                <c:pt idx="78">
                  <c:v>0.00934476054480741</c:v>
                </c:pt>
                <c:pt idx="79">
                  <c:v>0.011799621282953976</c:v>
                </c:pt>
                <c:pt idx="80">
                  <c:v>0.014899371864898432</c:v>
                </c:pt>
                <c:pt idx="81">
                  <c:v>0.018813424308263972</c:v>
                </c:pt>
                <c:pt idx="82">
                  <c:v>0.023755695024705356</c:v>
                </c:pt>
                <c:pt idx="83">
                  <c:v>0.02999629608665492</c:v>
                </c:pt>
                <c:pt idx="84">
                  <c:v>0.037876297779975594</c:v>
                </c:pt>
                <c:pt idx="85">
                  <c:v>0.04782636926673336</c:v>
                </c:pt>
                <c:pt idx="86">
                  <c:v>0.06039031613434786</c:v>
                </c:pt>
                <c:pt idx="87">
                  <c:v>0.07625480123903441</c:v>
                </c:pt>
                <c:pt idx="88">
                  <c:v>0.09628687318973475</c:v>
                </c:pt>
                <c:pt idx="89">
                  <c:v>0.12158135353309478</c:v>
                </c:pt>
                <c:pt idx="90">
                  <c:v>0.15352067251194257</c:v>
                </c:pt>
                <c:pt idx="91">
                  <c:v>0.19385042362700525</c:v>
                </c:pt>
                <c:pt idx="92">
                  <c:v>0.24477476631822262</c:v>
                </c:pt>
                <c:pt idx="93">
                  <c:v>0.30907689084990375</c:v>
                </c:pt>
                <c:pt idx="94">
                  <c:v>0.3902711292195441</c:v>
                </c:pt>
                <c:pt idx="95">
                  <c:v>0.4927950254739781</c:v>
                </c:pt>
                <c:pt idx="96">
                  <c:v>0.6222518627354795</c:v>
                </c:pt>
                <c:pt idx="97">
                  <c:v>0.785716901872893</c:v>
                </c:pt>
                <c:pt idx="98">
                  <c:v>0.992124068813172</c:v>
                </c:pt>
                <c:pt idx="99">
                  <c:v>1.2527542242832934</c:v>
                </c:pt>
                <c:pt idx="100">
                  <c:v>1.5818517016011797</c:v>
                </c:pt>
              </c:numCache>
            </c:numRef>
          </c:yVal>
          <c:smooth val="1"/>
        </c:ser>
        <c:axId val="14469687"/>
        <c:axId val="63118320"/>
      </c:scatterChart>
      <c:valAx>
        <c:axId val="144696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Forward voltage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 val="autoZero"/>
        <c:crossBetween val="midCat"/>
        <c:dispUnits/>
        <c:majorUnit val="0.1"/>
        <c:minorUnit val="0.02"/>
      </c:valAx>
      <c:valAx>
        <c:axId val="63118320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469687"/>
        <c:crosses val="autoZero"/>
        <c:crossBetween val="midCat"/>
        <c:dispUnits/>
        <c:majorUnit val="0.005"/>
        <c:min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55"/>
          <c:w val="0.123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Forward Voltage versus Current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1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Sheet1!$B$159</c:f>
              <c:strCache>
                <c:ptCount val="1"/>
                <c:pt idx="0">
                  <c:v>High temp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Sheet1!$A$160:$A$256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Sheet1!$B$160:$B$256</c:f>
              <c:numCache>
                <c:ptCount val="97"/>
                <c:pt idx="0">
                  <c:v>0.000228309890879532</c:v>
                </c:pt>
                <c:pt idx="1">
                  <c:v>0.00027648991669401203</c:v>
                </c:pt>
                <c:pt idx="2">
                  <c:v>0.0003348083030802746</c:v>
                </c:pt>
                <c:pt idx="3">
                  <c:v>0.00040538493492865593</c:v>
                </c:pt>
                <c:pt idx="4">
                  <c:v>0.0004907766971461404</c:v>
                </c:pt>
                <c:pt idx="5">
                  <c:v>0.0005940646658312247</c:v>
                </c:pt>
                <c:pt idx="6">
                  <c:v>0.0007189573598189635</c:v>
                </c:pt>
                <c:pt idx="7">
                  <c:v>0.0008699123891599327</c:v>
                </c:pt>
                <c:pt idx="8">
                  <c:v>0.001052278875726301</c:v>
                </c:pt>
                <c:pt idx="9">
                  <c:v>0.0012724628846306665</c:v>
                </c:pt>
                <c:pt idx="10">
                  <c:v>0.0015381176920092091</c:v>
                </c:pt>
                <c:pt idx="11">
                  <c:v>0.0018583598863988683</c:v>
                </c:pt>
                <c:pt idx="12">
                  <c:v>0.0022440108758187112</c:v>
                </c:pt>
                <c:pt idx="13">
                  <c:v>0.00270786112473401</c:v>
                </c:pt>
                <c:pt idx="14">
                  <c:v>0.003264951112778518</c:v>
                </c:pt>
                <c:pt idx="15">
                  <c:v>0.003932858321169214</c:v>
                </c:pt>
                <c:pt idx="16">
                  <c:v>0.004731973295205263</c:v>
                </c:pt>
                <c:pt idx="17">
                  <c:v>0.005685739940040493</c:v>
                </c:pt>
                <c:pt idx="18">
                  <c:v>0.006820825938294888</c:v>
                </c:pt>
                <c:pt idx="19">
                  <c:v>0.008167179326767957</c:v>
                </c:pt>
                <c:pt idx="20">
                  <c:v>0.009757918417359525</c:v>
                </c:pt>
                <c:pt idx="21">
                  <c:v>0.011628996958192875</c:v>
                </c:pt>
                <c:pt idx="22">
                  <c:v>0.013818588238535755</c:v>
                </c:pt>
                <c:pt idx="23">
                  <c:v>0.016366144811751714</c:v>
                </c:pt>
                <c:pt idx="24">
                  <c:v>0.01931111817045462</c:v>
                </c:pt>
                <c:pt idx="25">
                  <c:v>0.02269136629270717</c:v>
                </c:pt>
                <c:pt idx="26">
                  <c:v>0.026541333355876995</c:v>
                </c:pt>
                <c:pt idx="27">
                  <c:v>0.030890146088878304</c:v>
                </c:pt>
                <c:pt idx="28">
                  <c:v>0.035759820717699606</c:v>
                </c:pt>
                <c:pt idx="29">
                  <c:v>0.041163796550304055</c:v>
                </c:pt>
                <c:pt idx="30">
                  <c:v>0.047105993944896625</c:v>
                </c:pt>
                <c:pt idx="31">
                  <c:v>0.05358053282435999</c:v>
                </c:pt>
                <c:pt idx="32">
                  <c:v>0.06057215373981056</c:v>
                </c:pt>
                <c:pt idx="33">
                  <c:v>0.06805727887408276</c:v>
                </c:pt>
                <c:pt idx="34">
                  <c:v>0.07600556127689952</c:v>
                </c:pt>
                <c:pt idx="35">
                  <c:v>0.08438171733351633</c:v>
                </c:pt>
                <c:pt idx="36">
                  <c:v>0.09314742792776136</c:v>
                </c:pt>
                <c:pt idx="37">
                  <c:v>0.10226312262382005</c:v>
                </c:pt>
                <c:pt idx="38">
                  <c:v>0.11168951416851283</c:v>
                </c:pt>
                <c:pt idx="39">
                  <c:v>0.12138881104084737</c:v>
                </c:pt>
                <c:pt idx="40">
                  <c:v>0.13132559010388992</c:v>
                </c:pt>
                <c:pt idx="41">
                  <c:v>0.14146735187785484</c:v>
                </c:pt>
                <c:pt idx="42">
                  <c:v>0.15178480545592765</c:v>
                </c:pt>
                <c:pt idx="43">
                  <c:v>0.16225194048767305</c:v>
                </c:pt>
                <c:pt idx="44">
                  <c:v>0.17284594371455836</c:v>
                </c:pt>
                <c:pt idx="45">
                  <c:v>0.1835470112807562</c:v>
                </c:pt>
                <c:pt idx="46">
                  <c:v>0.19433809881660133</c:v>
                </c:pt>
                <c:pt idx="47">
                  <c:v>0.20520464145971615</c:v>
                </c:pt>
                <c:pt idx="48">
                  <c:v>0.2161342669442881</c:v>
                </c:pt>
                <c:pt idx="49">
                  <c:v>0.22711651731886529</c:v>
                </c:pt>
                <c:pt idx="50">
                  <c:v>0.23814258892355386</c:v>
                </c:pt>
                <c:pt idx="51">
                  <c:v>0.24920509586416215</c:v>
                </c:pt>
                <c:pt idx="52">
                  <c:v>0.26029785912863584</c:v>
                </c:pt>
                <c:pt idx="53">
                  <c:v>0.2714157214288126</c:v>
                </c:pt>
                <c:pt idx="54">
                  <c:v>0.2825543865622131</c:v>
                </c:pt>
                <c:pt idx="55">
                  <c:v>0.2937102813569146</c:v>
                </c:pt>
                <c:pt idx="56">
                  <c:v>0.3048804379148969</c:v>
                </c:pt>
                <c:pt idx="57">
                  <c:v>0.3160623937750572</c:v>
                </c:pt>
                <c:pt idx="58">
                  <c:v>0.3272541076814533</c:v>
                </c:pt>
                <c:pt idx="59">
                  <c:v>0.338453888798611</c:v>
                </c:pt>
                <c:pt idx="60">
                  <c:v>0.34966033741868985</c:v>
                </c:pt>
                <c:pt idx="61">
                  <c:v>0.36087229542535804</c:v>
                </c:pt>
                <c:pt idx="62">
                  <c:v>0.37208880499788044</c:v>
                </c:pt>
                <c:pt idx="63">
                  <c:v>0.38330907424533284</c:v>
                </c:pt>
                <c:pt idx="64">
                  <c:v>0.39453244864929515</c:v>
                </c:pt>
                <c:pt idx="65">
                  <c:v>0.4057583873614555</c:v>
                </c:pt>
                <c:pt idx="66">
                  <c:v>0.41698644354996384</c:v>
                </c:pt>
                <c:pt idx="67">
                  <c:v>0.42821624811603215</c:v>
                </c:pt>
                <c:pt idx="68">
                  <c:v>0.4394474962117611</c:v>
                </c:pt>
                <c:pt idx="69">
                  <c:v>0.4506799360833789</c:v>
                </c:pt>
                <c:pt idx="70">
                  <c:v>0.46191335984294424</c:v>
                </c:pt>
                <c:pt idx="71">
                  <c:v>0.4731475958379967</c:v>
                </c:pt>
                <c:pt idx="72">
                  <c:v>0.4843825023443829</c:v>
                </c:pt>
                <c:pt idx="73">
                  <c:v>0.49561796235411476</c:v>
                </c:pt>
                <c:pt idx="74">
                  <c:v>0.5068538792690386</c:v>
                </c:pt>
                <c:pt idx="75">
                  <c:v>0.5180901733435023</c:v>
                </c:pt>
                <c:pt idx="76">
                  <c:v>0.5293267787461629</c:v>
                </c:pt>
                <c:pt idx="77">
                  <c:v>0.5405636411334571</c:v>
                </c:pt>
                <c:pt idx="78">
                  <c:v>0.5518007156458263</c:v>
                </c:pt>
                <c:pt idx="79">
                  <c:v>0.5630379652531722</c:v>
                </c:pt>
                <c:pt idx="80">
                  <c:v>0.5742753593887681</c:v>
                </c:pt>
                <c:pt idx="81">
                  <c:v>0.5855128728213955</c:v>
                </c:pt>
                <c:pt idx="82">
                  <c:v>0.5967504847242063</c:v>
                </c:pt>
                <c:pt idx="83">
                  <c:v>0.6079881779060227</c:v>
                </c:pt>
                <c:pt idx="84">
                  <c:v>0.6192259381767588</c:v>
                </c:pt>
                <c:pt idx="85">
                  <c:v>0.6304637538235753</c:v>
                </c:pt>
                <c:pt idx="86">
                  <c:v>0.6417016151784529</c:v>
                </c:pt>
                <c:pt idx="87">
                  <c:v>0.6529395142612364</c:v>
                </c:pt>
                <c:pt idx="88">
                  <c:v>0.6641774444849825</c:v>
                </c:pt>
                <c:pt idx="89">
                  <c:v>0.6754154004127402</c:v>
                </c:pt>
                <c:pt idx="90">
                  <c:v>0.6866533775567853</c:v>
                </c:pt>
                <c:pt idx="91">
                  <c:v>0.6978913722129034</c:v>
                </c:pt>
                <c:pt idx="92">
                  <c:v>0.7091293813236011</c:v>
                </c:pt>
                <c:pt idx="93">
                  <c:v>0.7203674023651975</c:v>
                </c:pt>
                <c:pt idx="94">
                  <c:v>0.7316054332546266</c:v>
                </c:pt>
                <c:pt idx="95">
                  <c:v>0.7428434722725111</c:v>
                </c:pt>
                <c:pt idx="96">
                  <c:v>0.7540815179996656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Sheet1!$C$159</c:f>
              <c:strCache>
                <c:ptCount val="1"/>
                <c:pt idx="0">
                  <c:v>Med. temp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Sheet1!$A$160:$A$256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Sheet1!$C$160:$C$256</c:f>
              <c:numCache>
                <c:ptCount val="97"/>
                <c:pt idx="0">
                  <c:v>0.02669923031689999</c:v>
                </c:pt>
                <c:pt idx="1">
                  <c:v>0.0308164414752339</c:v>
                </c:pt>
                <c:pt idx="2">
                  <c:v>0.0353632048057634</c:v>
                </c:pt>
                <c:pt idx="3">
                  <c:v>0.040338478023609514</c:v>
                </c:pt>
                <c:pt idx="4">
                  <c:v>0.04573349863471101</c:v>
                </c:pt>
                <c:pt idx="5">
                  <c:v>0.05153240372116615</c:v>
                </c:pt>
                <c:pt idx="6">
                  <c:v>0.057713303863942314</c:v>
                </c:pt>
                <c:pt idx="7">
                  <c:v>0.06424966310135799</c:v>
                </c:pt>
                <c:pt idx="8">
                  <c:v>0.07111181276920576</c:v>
                </c:pt>
                <c:pt idx="9">
                  <c:v>0.07826843687555884</c:v>
                </c:pt>
                <c:pt idx="10">
                  <c:v>0.08568790164295467</c:v>
                </c:pt>
                <c:pt idx="11">
                  <c:v>0.09333934892413817</c:v>
                </c:pt>
                <c:pt idx="12">
                  <c:v>0.10119351995936952</c:v>
                </c:pt>
                <c:pt idx="13">
                  <c:v>0.10922331391943325</c:v>
                </c:pt>
                <c:pt idx="14">
                  <c:v>0.11740411119134472</c:v>
                </c:pt>
                <c:pt idx="15">
                  <c:v>0.12571390462939272</c:v>
                </c:pt>
                <c:pt idx="16">
                  <c:v>0.13413328549778503</c:v>
                </c:pt>
                <c:pt idx="17">
                  <c:v>0.14264532781415504</c:v>
                </c:pt>
                <c:pt idx="18">
                  <c:v>0.15123540825508916</c:v>
                </c:pt>
                <c:pt idx="19">
                  <c:v>0.15989099097251117</c:v>
                </c:pt>
                <c:pt idx="20">
                  <c:v>0.1686013990553272</c:v>
                </c:pt>
                <c:pt idx="21">
                  <c:v>0.17735758773770097</c:v>
                </c:pt>
                <c:pt idx="22">
                  <c:v>0.18615192910437545</c:v>
                </c:pt>
                <c:pt idx="23">
                  <c:v>0.1949780139781118</c:v>
                </c:pt>
                <c:pt idx="24">
                  <c:v>0.20383047374371113</c:v>
                </c:pt>
                <c:pt idx="25">
                  <c:v>0.21270482285709832</c:v>
                </c:pt>
                <c:pt idx="26">
                  <c:v>0.2215973214929466</c:v>
                </c:pt>
                <c:pt idx="27">
                  <c:v>0.23050485701096565</c:v>
                </c:pt>
                <c:pt idx="28">
                  <c:v>0.23942484251456897</c:v>
                </c:pt>
                <c:pt idx="29">
                  <c:v>0.24835513061665365</c:v>
                </c:pt>
                <c:pt idx="30">
                  <c:v>0.25729394052724736</c:v>
                </c:pt>
                <c:pt idx="31">
                  <c:v>0.26623979667370307</c:v>
                </c:pt>
                <c:pt idx="32">
                  <c:v>0.27519147721244447</c:v>
                </c:pt>
                <c:pt idx="33">
                  <c:v>0.28414797096300415</c:v>
                </c:pt>
                <c:pt idx="34">
                  <c:v>0.29310844147172643</c:v>
                </c:pt>
                <c:pt idx="35">
                  <c:v>0.3020721970827822</c:v>
                </c:pt>
                <c:pt idx="36">
                  <c:v>0.31103866605180175</c:v>
                </c:pt>
                <c:pt idx="37">
                  <c:v>0.32000737587945005</c:v>
                </c:pt>
                <c:pt idx="38">
                  <c:v>0.32897793616773363</c:v>
                </c:pt>
                <c:pt idx="39">
                  <c:v>0.3379500244110781</c:v>
                </c:pt>
                <c:pt idx="40">
                  <c:v>0.34692337422830827</c:v>
                </c:pt>
                <c:pt idx="41">
                  <c:v>0.3558977656220281</c:v>
                </c:pt>
                <c:pt idx="42">
                  <c:v>0.36487301692007745</c:v>
                </c:pt>
                <c:pt idx="43">
                  <c:v>0.3738489781112922</c:v>
                </c:pt>
                <c:pt idx="44">
                  <c:v>0.38282552533616054</c:v>
                </c:pt>
                <c:pt idx="45">
                  <c:v>0.3918025563334879</c:v>
                </c:pt>
                <c:pt idx="46">
                  <c:v>0.400779986678032</c:v>
                </c:pt>
                <c:pt idx="47">
                  <c:v>0.4097577466722902</c:v>
                </c:pt>
                <c:pt idx="48">
                  <c:v>0.4187357787790964</c:v>
                </c:pt>
                <c:pt idx="49">
                  <c:v>0.4277140355012036</c:v>
                </c:pt>
                <c:pt idx="50">
                  <c:v>0.4366924776302137</c:v>
                </c:pt>
                <c:pt idx="51">
                  <c:v>0.44567107280064366</c:v>
                </c:pt>
                <c:pt idx="52">
                  <c:v>0.45464979429604485</c:v>
                </c:pt>
                <c:pt idx="53">
                  <c:v>0.463628620063292</c:v>
                </c:pt>
                <c:pt idx="54">
                  <c:v>0.47260753189878735</c:v>
                </c:pt>
                <c:pt idx="55">
                  <c:v>0.48158651477662195</c:v>
                </c:pt>
                <c:pt idx="56">
                  <c:v>0.4905655562939503</c:v>
                </c:pt>
                <c:pt idx="57">
                  <c:v>0.4995446462131407</c:v>
                </c:pt>
                <c:pt idx="58">
                  <c:v>0.5085237760838252</c:v>
                </c:pt>
                <c:pt idx="59">
                  <c:v>0.5175029389309086</c:v>
                </c:pt>
                <c:pt idx="60">
                  <c:v>0.5264821289970328</c:v>
                </c:pt>
                <c:pt idx="61">
                  <c:v>0.5354613415299919</c:v>
                </c:pt>
                <c:pt idx="62">
                  <c:v>0.5444405726072556</c:v>
                </c:pt>
                <c:pt idx="63">
                  <c:v>0.5534198189911236</c:v>
                </c:pt>
                <c:pt idx="64">
                  <c:v>0.5623990780091664</c:v>
                </c:pt>
                <c:pt idx="65">
                  <c:v>0.5713783474555368</c:v>
                </c:pt>
                <c:pt idx="66">
                  <c:v>0.5803576255095109</c:v>
                </c:pt>
                <c:pt idx="67">
                  <c:v>0.5893369106682492</c:v>
                </c:pt>
                <c:pt idx="68">
                  <c:v>0.5983162016912985</c:v>
                </c:pt>
                <c:pt idx="69">
                  <c:v>0.6072954975547803</c:v>
                </c:pt>
                <c:pt idx="70">
                  <c:v>0.6162747974135793</c:v>
                </c:pt>
                <c:pt idx="71">
                  <c:v>0.6252541005701324</c:v>
                </c:pt>
                <c:pt idx="72">
                  <c:v>0.6342334064486677</c:v>
                </c:pt>
                <c:pt idx="73">
                  <c:v>0.6432127145739392</c:v>
                </c:pt>
                <c:pt idx="74">
                  <c:v>0.6521920245536775</c:v>
                </c:pt>
                <c:pt idx="75">
                  <c:v>0.661171336064101</c:v>
                </c:pt>
                <c:pt idx="76">
                  <c:v>0.6701506488379584</c:v>
                </c:pt>
                <c:pt idx="77">
                  <c:v>0.6791299626546603</c:v>
                </c:pt>
                <c:pt idx="78">
                  <c:v>0.6881092773321301</c:v>
                </c:pt>
                <c:pt idx="79">
                  <c:v>0.697088592720082</c:v>
                </c:pt>
                <c:pt idx="80">
                  <c:v>0.7060679086944682</c:v>
                </c:pt>
                <c:pt idx="81">
                  <c:v>0.7150472251529004</c:v>
                </c:pt>
                <c:pt idx="82">
                  <c:v>0.7240265420108658</c:v>
                </c:pt>
                <c:pt idx="83">
                  <c:v>0.733005859198608</c:v>
                </c:pt>
                <c:pt idx="84">
                  <c:v>0.7419851766585489</c:v>
                </c:pt>
                <c:pt idx="85">
                  <c:v>0.7509644943431641</c:v>
                </c:pt>
                <c:pt idx="86">
                  <c:v>0.7599438122132264</c:v>
                </c:pt>
                <c:pt idx="87">
                  <c:v>0.7689231302363575</c:v>
                </c:pt>
                <c:pt idx="88">
                  <c:v>0.7779024483858319</c:v>
                </c:pt>
                <c:pt idx="89">
                  <c:v>0.7868817666395912</c:v>
                </c:pt>
                <c:pt idx="90">
                  <c:v>0.7958610849794271</c:v>
                </c:pt>
                <c:pt idx="91">
                  <c:v>0.8048404033903113</c:v>
                </c:pt>
                <c:pt idx="92">
                  <c:v>0.8138197218598392</c:v>
                </c:pt>
                <c:pt idx="93">
                  <c:v>0.8227990403777714</c:v>
                </c:pt>
                <c:pt idx="94">
                  <c:v>0.8317783589356571</c:v>
                </c:pt>
                <c:pt idx="95">
                  <c:v>0.8407576775265205</c:v>
                </c:pt>
                <c:pt idx="96">
                  <c:v>0.8497369961446037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Sheet1!$D$159</c:f>
              <c:strCache>
                <c:ptCount val="1"/>
                <c:pt idx="0">
                  <c:v>Low temp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Sheet1!$A$160:$A$256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Sheet1!$D$160:$D$256</c:f>
              <c:numCache>
                <c:ptCount val="97"/>
                <c:pt idx="0">
                  <c:v>0.09664179471219139</c:v>
                </c:pt>
                <c:pt idx="1">
                  <c:v>0.10407525653327362</c:v>
                </c:pt>
                <c:pt idx="2">
                  <c:v>0.11163592974942488</c:v>
                </c:pt>
                <c:pt idx="3">
                  <c:v>0.11930493974451455</c:v>
                </c:pt>
                <c:pt idx="4">
                  <c:v>0.12706574475412785</c:v>
                </c:pt>
                <c:pt idx="5">
                  <c:v>0.13490399440951512</c:v>
                </c:pt>
                <c:pt idx="6">
                  <c:v>0.1428073445920734</c:v>
                </c:pt>
                <c:pt idx="7">
                  <c:v>0.15076525165810914</c:v>
                </c:pt>
                <c:pt idx="8">
                  <c:v>0.1587687625439167</c:v>
                </c:pt>
                <c:pt idx="9">
                  <c:v>0.16681031180199685</c:v>
                </c:pt>
                <c:pt idx="10">
                  <c:v>0.1748835323608049</c:v>
                </c:pt>
                <c:pt idx="11">
                  <c:v>0.18298308365661126</c:v>
                </c:pt>
                <c:pt idx="12">
                  <c:v>0.19110449858121303</c:v>
                </c:pt>
                <c:pt idx="13">
                  <c:v>0.19924404922464056</c:v>
                </c:pt>
                <c:pt idx="14">
                  <c:v>0.2073986304819479</c:v>
                </c:pt>
                <c:pt idx="15">
                  <c:v>0.21556566008077027</c:v>
                </c:pt>
                <c:pt idx="16">
                  <c:v>0.22374299334745545</c:v>
                </c:pt>
                <c:pt idx="17">
                  <c:v>0.23192885097064386</c:v>
                </c:pt>
                <c:pt idx="18">
                  <c:v>0.24012175807431618</c:v>
                </c:pt>
                <c:pt idx="19">
                  <c:v>0.24832049303000805</c:v>
                </c:pt>
                <c:pt idx="20">
                  <c:v>0.2565240445879143</c:v>
                </c:pt>
                <c:pt idx="21">
                  <c:v>0.26473157606797765</c:v>
                </c:pt>
                <c:pt idx="22">
                  <c:v>0.2729423955116983</c:v>
                </c:pt>
                <c:pt idx="23">
                  <c:v>0.28115593084568097</c:v>
                </c:pt>
                <c:pt idx="24">
                  <c:v>0.2893717092448798</c:v>
                </c:pt>
                <c:pt idx="25">
                  <c:v>0.29758934000548126</c:v>
                </c:pt>
                <c:pt idx="26">
                  <c:v>0.3058085003442383</c:v>
                </c:pt>
                <c:pt idx="27">
                  <c:v>0.3140289236335516</c:v>
                </c:pt>
                <c:pt idx="28">
                  <c:v>0.32225038966086844</c:v>
                </c:pt>
                <c:pt idx="29">
                  <c:v>0.3304727165684172</c:v>
                </c:pt>
                <c:pt idx="30">
                  <c:v>0.3386957541863597</c:v>
                </c:pt>
                <c:pt idx="31">
                  <c:v>0.3469193785204846</c:v>
                </c:pt>
                <c:pt idx="32">
                  <c:v>0.3551434871958728</c:v>
                </c:pt>
                <c:pt idx="33">
                  <c:v>0.36336799569168055</c:v>
                </c:pt>
                <c:pt idx="34">
                  <c:v>0.3715928342303134</c:v>
                </c:pt>
                <c:pt idx="35">
                  <c:v>0.3798179452076925</c:v>
                </c:pt>
                <c:pt idx="36">
                  <c:v>0.3880432810707917</c:v>
                </c:pt>
                <c:pt idx="37">
                  <c:v>0.3962688025647984</c:v>
                </c:pt>
                <c:pt idx="38">
                  <c:v>0.4044944772856645</c:v>
                </c:pt>
                <c:pt idx="39">
                  <c:v>0.4127202784849356</c:v>
                </c:pt>
                <c:pt idx="40">
                  <c:v>0.42094618408295076</c:v>
                </c:pt>
                <c:pt idx="41">
                  <c:v>0.42917217585412853</c:v>
                </c:pt>
                <c:pt idx="42">
                  <c:v>0.4373982387543598</c:v>
                </c:pt>
                <c:pt idx="43">
                  <c:v>0.44562436036573905</c:v>
                </c:pt>
                <c:pt idx="44">
                  <c:v>0.45385053043817886</c:v>
                </c:pt>
                <c:pt idx="45">
                  <c:v>0.46207674051101233</c:v>
                </c:pt>
                <c:pt idx="46">
                  <c:v>0.4703029836006321</c:v>
                </c:pt>
                <c:pt idx="47">
                  <c:v>0.47852925394264584</c:v>
                </c:pt>
                <c:pt idx="48">
                  <c:v>0.4867555467790359</c:v>
                </c:pt>
                <c:pt idx="49">
                  <c:v>0.49498185818247137</c:v>
                </c:pt>
                <c:pt idx="50">
                  <c:v>0.5032081849112872</c:v>
                </c:pt>
                <c:pt idx="51">
                  <c:v>0.5114345242897791</c:v>
                </c:pt>
                <c:pt idx="52">
                  <c:v>0.5196608741093962</c:v>
                </c:pt>
                <c:pt idx="53">
                  <c:v>0.5278872325471817</c:v>
                </c:pt>
                <c:pt idx="54">
                  <c:v>0.536113598098453</c:v>
                </c:pt>
                <c:pt idx="55">
                  <c:v>0.5443399695212346</c:v>
                </c:pt>
                <c:pt idx="56">
                  <c:v>0.5525663457903918</c:v>
                </c:pt>
                <c:pt idx="57">
                  <c:v>0.5607927260597719</c:v>
                </c:pt>
                <c:pt idx="58">
                  <c:v>0.5690191096309557</c:v>
                </c:pt>
                <c:pt idx="59">
                  <c:v>0.5772454959274641</c:v>
                </c:pt>
                <c:pt idx="60">
                  <c:v>0.5854718844734682</c:v>
                </c:pt>
                <c:pt idx="61">
                  <c:v>0.5936982748762165</c:v>
                </c:pt>
                <c:pt idx="62">
                  <c:v>0.6019246668115297</c:v>
                </c:pt>
                <c:pt idx="63">
                  <c:v>0.6101510600118288</c:v>
                </c:pt>
                <c:pt idx="64">
                  <c:v>0.618377454256253</c:v>
                </c:pt>
                <c:pt idx="65">
                  <c:v>0.6266038493625026</c:v>
                </c:pt>
                <c:pt idx="66">
                  <c:v>0.6348302451801066</c:v>
                </c:pt>
                <c:pt idx="67">
                  <c:v>0.6430566415848654</c:v>
                </c:pt>
                <c:pt idx="68">
                  <c:v>0.6512830384742646</c:v>
                </c:pt>
                <c:pt idx="69">
                  <c:v>0.6595094357636879</c:v>
                </c:pt>
                <c:pt idx="70">
                  <c:v>0.6677358333832928</c:v>
                </c:pt>
                <c:pt idx="71">
                  <c:v>0.6759622312754311</c:v>
                </c:pt>
                <c:pt idx="72">
                  <c:v>0.6841886293925195</c:v>
                </c:pt>
                <c:pt idx="73">
                  <c:v>0.6924150276952826</c:v>
                </c:pt>
                <c:pt idx="74">
                  <c:v>0.7006414261513026</c:v>
                </c:pt>
                <c:pt idx="75">
                  <c:v>0.7088678247338215</c:v>
                </c:pt>
                <c:pt idx="76">
                  <c:v>0.7170942234207527</c:v>
                </c:pt>
                <c:pt idx="77">
                  <c:v>0.7253206221938666</c:v>
                </c:pt>
                <c:pt idx="78">
                  <c:v>0.7335470210381162</c:v>
                </c:pt>
                <c:pt idx="79">
                  <c:v>0.7417734199410813</c:v>
                </c:pt>
                <c:pt idx="80">
                  <c:v>0.7499998188925103</c:v>
                </c:pt>
                <c:pt idx="81">
                  <c:v>0.7582262178839418</c:v>
                </c:pt>
                <c:pt idx="82">
                  <c:v>0.7664526169083915</c:v>
                </c:pt>
                <c:pt idx="83">
                  <c:v>0.7746790159600945</c:v>
                </c:pt>
                <c:pt idx="84">
                  <c:v>0.7829054150342927</c:v>
                </c:pt>
                <c:pt idx="85">
                  <c:v>0.7911318141270581</c:v>
                </c:pt>
                <c:pt idx="86">
                  <c:v>0.7993582132351493</c:v>
                </c:pt>
                <c:pt idx="87">
                  <c:v>0.8075846123558905</c:v>
                </c:pt>
                <c:pt idx="88">
                  <c:v>0.8158110114870728</c:v>
                </c:pt>
                <c:pt idx="89">
                  <c:v>0.8240374106268733</c:v>
                </c:pt>
                <c:pt idx="90">
                  <c:v>0.8322638097737876</c:v>
                </c:pt>
                <c:pt idx="91">
                  <c:v>0.8404902089265733</c:v>
                </c:pt>
                <c:pt idx="92">
                  <c:v>0.8487166080842053</c:v>
                </c:pt>
                <c:pt idx="93">
                  <c:v>0.8569430072458377</c:v>
                </c:pt>
                <c:pt idx="94">
                  <c:v>0.8651694064107719</c:v>
                </c:pt>
                <c:pt idx="95">
                  <c:v>0.8733958055784314</c:v>
                </c:pt>
                <c:pt idx="96">
                  <c:v>0.8816222047483405</c:v>
                </c:pt>
              </c:numCache>
            </c:numRef>
          </c:yVal>
          <c:smooth val="1"/>
        </c:ser>
        <c:axId val="31193969"/>
        <c:axId val="12310266"/>
      </c:scatterChart>
      <c:valAx>
        <c:axId val="31193969"/>
        <c:scaling>
          <c:logBase val="10"/>
          <c:orientation val="minMax"/>
          <c:max val="0.1"/>
          <c:min val="1E-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Forward Current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0266"/>
        <c:crosses val="autoZero"/>
        <c:crossBetween val="midCat"/>
        <c:dispUnits/>
      </c:valAx>
      <c:valAx>
        <c:axId val="1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Forward Voltage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93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55"/>
          <c:w val="0.123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Forward Dynamic Resistance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1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Sheet1!$B$262</c:f>
              <c:strCache>
                <c:ptCount val="1"/>
                <c:pt idx="0">
                  <c:v>High temp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Sheet1!$A$263:$A$359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Sheet1!$B$263:$B$359</c:f>
              <c:numCache>
                <c:ptCount val="97"/>
                <c:pt idx="0">
                  <c:v>227865.46664159268</c:v>
                </c:pt>
                <c:pt idx="1">
                  <c:v>227678.09263604114</c:v>
                </c:pt>
                <c:pt idx="2">
                  <c:v>227451.49625983817</c:v>
                </c:pt>
                <c:pt idx="3">
                  <c:v>227177.5719962938</c:v>
                </c:pt>
                <c:pt idx="4">
                  <c:v>226846.58777624613</c:v>
                </c:pt>
                <c:pt idx="5">
                  <c:v>226446.88099915185</c:v>
                </c:pt>
                <c:pt idx="6">
                  <c:v>225964.50818357227</c:v>
                </c:pt>
                <c:pt idx="7">
                  <c:v>225382.8462080407</c:v>
                </c:pt>
                <c:pt idx="8">
                  <c:v>224682.14584965998</c:v>
                </c:pt>
                <c:pt idx="9">
                  <c:v>223839.04281217154</c:v>
                </c:pt>
                <c:pt idx="10">
                  <c:v>222826.0383386558</c:v>
                </c:pt>
                <c:pt idx="11">
                  <c:v>221610.97165074077</c:v>
                </c:pt>
                <c:pt idx="12">
                  <c:v>220156.52075952923</c:v>
                </c:pt>
                <c:pt idx="13">
                  <c:v>218419.7875142934</c:v>
                </c:pt>
                <c:pt idx="14">
                  <c:v>216352.04761635448</c:v>
                </c:pt>
                <c:pt idx="15">
                  <c:v>213898.77641334027</c:v>
                </c:pt>
                <c:pt idx="16">
                  <c:v>211000.09467357947</c:v>
                </c:pt>
                <c:pt idx="17">
                  <c:v>207591.81060454264</c:v>
                </c:pt>
                <c:pt idx="18">
                  <c:v>203607.25657625435</c:v>
                </c:pt>
                <c:pt idx="19">
                  <c:v>198980.11785018514</c:v>
                </c:pt>
                <c:pt idx="20">
                  <c:v>193648.40770003916</c:v>
                </c:pt>
                <c:pt idx="21">
                  <c:v>187559.6377369391</c:v>
                </c:pt>
                <c:pt idx="22">
                  <c:v>180677.04688253984</c:v>
                </c:pt>
                <c:pt idx="23">
                  <c:v>172986.48492925966</c:v>
                </c:pt>
                <c:pt idx="24">
                  <c:v>164503.22375026968</c:v>
                </c:pt>
                <c:pt idx="25">
                  <c:v>155277.65877826564</c:v>
                </c:pt>
                <c:pt idx="26">
                  <c:v>145398.6735413946</c:v>
                </c:pt>
                <c:pt idx="27">
                  <c:v>134993.494993978</c:v>
                </c:pt>
                <c:pt idx="28">
                  <c:v>124223.25614835616</c:v>
                </c:pt>
                <c:pt idx="29">
                  <c:v>113274.19661627137</c:v>
                </c:pt>
                <c:pt idx="30">
                  <c:v>102345.32666342161</c:v>
                </c:pt>
                <c:pt idx="31">
                  <c:v>91634.19915203055</c:v>
                </c:pt>
                <c:pt idx="32">
                  <c:v>81322.9004897378</c:v>
                </c:pt>
                <c:pt idx="33">
                  <c:v>71566.31673493939</c:v>
                </c:pt>
                <c:pt idx="34">
                  <c:v>62484.17471951658</c:v>
                </c:pt>
                <c:pt idx="35">
                  <c:v>54157.50058522972</c:v>
                </c:pt>
                <c:pt idx="36">
                  <c:v>46629.26152747571</c:v>
                </c:pt>
                <c:pt idx="37">
                  <c:v>39908.30078561611</c:v>
                </c:pt>
                <c:pt idx="38">
                  <c:v>33975.357583681965</c:v>
                </c:pt>
                <c:pt idx="39">
                  <c:v>28789.96720619168</c:v>
                </c:pt>
                <c:pt idx="40">
                  <c:v>24297.26052967916</c:v>
                </c:pt>
                <c:pt idx="41">
                  <c:v>20434.00284165902</c:v>
                </c:pt>
                <c:pt idx="42">
                  <c:v>17133.527538598973</c:v>
                </c:pt>
                <c:pt idx="43">
                  <c:v>14329.472279850357</c:v>
                </c:pt>
                <c:pt idx="44">
                  <c:v>11958.393633937101</c:v>
                </c:pt>
                <c:pt idx="45">
                  <c:v>9961.427597420188</c:v>
                </c:pt>
                <c:pt idx="46">
                  <c:v>8285.196221895398</c:v>
                </c:pt>
                <c:pt idx="47">
                  <c:v>6882.155711922318</c:v>
                </c:pt>
                <c:pt idx="48">
                  <c:v>5710.556259674737</c:v>
                </c:pt>
                <c:pt idx="49">
                  <c:v>4734.151010026119</c:v>
                </c:pt>
                <c:pt idx="50">
                  <c:v>3921.7585614137965</c:v>
                </c:pt>
                <c:pt idx="51">
                  <c:v>3246.754281938988</c:v>
                </c:pt>
                <c:pt idx="52">
                  <c:v>2686.5419841995326</c:v>
                </c:pt>
                <c:pt idx="53">
                  <c:v>2222.03924923394</c:v>
                </c:pt>
                <c:pt idx="54">
                  <c:v>1837.1962965233204</c:v>
                </c:pt>
                <c:pt idx="55">
                  <c:v>1518.5588744766535</c:v>
                </c:pt>
                <c:pt idx="56">
                  <c:v>1254.8792909528186</c:v>
                </c:pt>
                <c:pt idx="57">
                  <c:v>1036.775618341119</c:v>
                </c:pt>
                <c:pt idx="58">
                  <c:v>856.4366421590429</c:v>
                </c:pt>
                <c:pt idx="59">
                  <c:v>707.3687735627535</c:v>
                </c:pt>
                <c:pt idx="60">
                  <c:v>584.1805415935506</c:v>
                </c:pt>
                <c:pt idx="61">
                  <c:v>482.4001523203213</c:v>
                </c:pt>
                <c:pt idx="62">
                  <c:v>398.32176204087796</c:v>
                </c:pt>
                <c:pt idx="63">
                  <c:v>328.87643315392614</c:v>
                </c:pt>
                <c:pt idx="64">
                  <c:v>271.5241402741464</c:v>
                </c:pt>
                <c:pt idx="65">
                  <c:v>224.16361715228757</c:v>
                </c:pt>
                <c:pt idx="66">
                  <c:v>185.05724943400404</c:v>
                </c:pt>
                <c:pt idx="67">
                  <c:v>152.76860576810375</c:v>
                </c:pt>
                <c:pt idx="68">
                  <c:v>126.1105509977937</c:v>
                </c:pt>
                <c:pt idx="69">
                  <c:v>104.10219673694068</c:v>
                </c:pt>
                <c:pt idx="70">
                  <c:v>85.93321672172463</c:v>
                </c:pt>
                <c:pt idx="71">
                  <c:v>70.93428916330546</c:v>
                </c:pt>
                <c:pt idx="72">
                  <c:v>58.55262919599532</c:v>
                </c:pt>
                <c:pt idx="73">
                  <c:v>48.33174513447668</c:v>
                </c:pt>
                <c:pt idx="74">
                  <c:v>39.89469638375307</c:v>
                </c:pt>
                <c:pt idx="75">
                  <c:v>32.93025206870821</c:v>
                </c:pt>
                <c:pt idx="76">
                  <c:v>27.18145105139894</c:v>
                </c:pt>
                <c:pt idx="77">
                  <c:v>22.43614892047315</c:v>
                </c:pt>
                <c:pt idx="78">
                  <c:v>18.519208347146037</c:v>
                </c:pt>
                <c:pt idx="79">
                  <c:v>15.286048140374286</c:v>
                </c:pt>
                <c:pt idx="80">
                  <c:v>12.61731531693638</c:v>
                </c:pt>
                <c:pt idx="81">
                  <c:v>10.414485161632225</c:v>
                </c:pt>
                <c:pt idx="82">
                  <c:v>8.596227969295422</c:v>
                </c:pt>
                <c:pt idx="83">
                  <c:v>7.0954090963776135</c:v>
                </c:pt>
                <c:pt idx="84">
                  <c:v>5.856612080910557</c:v>
                </c:pt>
                <c:pt idx="85">
                  <c:v>4.834093731537184</c:v>
                </c:pt>
                <c:pt idx="86">
                  <c:v>3.990095919782846</c:v>
                </c:pt>
                <c:pt idx="87">
                  <c:v>3.2934519017187607</c:v>
                </c:pt>
                <c:pt idx="88">
                  <c:v>2.718435816993128</c:v>
                </c:pt>
                <c:pt idx="89">
                  <c:v>2.2438129562472895</c:v>
                </c:pt>
                <c:pt idx="90">
                  <c:v>1.8520557768250823</c:v>
                </c:pt>
                <c:pt idx="91">
                  <c:v>1.5286967504565236</c:v>
                </c:pt>
                <c:pt idx="92">
                  <c:v>1.2617941680506817</c:v>
                </c:pt>
                <c:pt idx="93">
                  <c:v>1.0414911902685622</c:v>
                </c:pt>
                <c:pt idx="94">
                  <c:v>0.8596518707132759</c:v>
                </c:pt>
                <c:pt idx="95">
                  <c:v>0.7095607175189924</c:v>
                </c:pt>
                <c:pt idx="96">
                  <c:v>0.5856747031238341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Sheet1!$C$262</c:f>
              <c:strCache>
                <c:ptCount val="1"/>
                <c:pt idx="0">
                  <c:v>Med. temp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Sheet1!$A$263:$A$359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Sheet1!$C$263:$C$359</c:f>
              <c:numCache>
                <c:ptCount val="97"/>
                <c:pt idx="0">
                  <c:v>20346096.954630207</c:v>
                </c:pt>
                <c:pt idx="1">
                  <c:v>18632493.58806675</c:v>
                </c:pt>
                <c:pt idx="2">
                  <c:v>16907303.771293305</c:v>
                </c:pt>
                <c:pt idx="3">
                  <c:v>15202006.303598592</c:v>
                </c:pt>
                <c:pt idx="4">
                  <c:v>13546651.534818143</c:v>
                </c:pt>
                <c:pt idx="5">
                  <c:v>11967811.117149921</c:v>
                </c:pt>
                <c:pt idx="6">
                  <c:v>10487026.258667115</c:v>
                </c:pt>
                <c:pt idx="7">
                  <c:v>9119921.836346097</c:v>
                </c:pt>
                <c:pt idx="8">
                  <c:v>7876011.6706350995</c:v>
                </c:pt>
                <c:pt idx="9">
                  <c:v>6759097.181261504</c:v>
                </c:pt>
                <c:pt idx="10">
                  <c:v>5768085.844840937</c:v>
                </c:pt>
                <c:pt idx="11">
                  <c:v>4898034.121812203</c:v>
                </c:pt>
                <c:pt idx="12">
                  <c:v>4141240.9730663192</c:v>
                </c:pt>
                <c:pt idx="13">
                  <c:v>3488263.748768911</c:v>
                </c:pt>
                <c:pt idx="14">
                  <c:v>2928779.850130595</c:v>
                </c:pt>
                <c:pt idx="15">
                  <c:v>2452262.6377179692</c:v>
                </c:pt>
                <c:pt idx="16">
                  <c:v>2048472.7884690047</c:v>
                </c:pt>
                <c:pt idx="17">
                  <c:v>1707786.0616108156</c:v>
                </c:pt>
                <c:pt idx="18">
                  <c:v>1421387.496012595</c:v>
                </c:pt>
                <c:pt idx="19">
                  <c:v>1181363.6865142935</c:v>
                </c:pt>
                <c:pt idx="20">
                  <c:v>980722.032585906</c:v>
                </c:pt>
                <c:pt idx="21">
                  <c:v>813361.0597181962</c:v>
                </c:pt>
                <c:pt idx="22">
                  <c:v>674010.6229233436</c:v>
                </c:pt>
                <c:pt idx="23">
                  <c:v>558155.8849290542</c:v>
                </c:pt>
                <c:pt idx="24">
                  <c:v>461954.817331188</c:v>
                </c:pt>
                <c:pt idx="25">
                  <c:v>382155.70441306825</c:v>
                </c:pt>
                <c:pt idx="26">
                  <c:v>316018.680038898</c:v>
                </c:pt>
                <c:pt idx="27">
                  <c:v>261243.57112234374</c:v>
                </c:pt>
                <c:pt idx="28">
                  <c:v>215905.11220876017</c:v>
                </c:pt>
                <c:pt idx="29">
                  <c:v>178395.79997675872</c:v>
                </c:pt>
                <c:pt idx="30">
                  <c:v>147376.1604620359</c:v>
                </c:pt>
                <c:pt idx="31">
                  <c:v>121731.91581735555</c:v>
                </c:pt>
                <c:pt idx="32">
                  <c:v>100537.39367420635</c:v>
                </c:pt>
                <c:pt idx="33">
                  <c:v>83024.47124480386</c:v>
                </c:pt>
                <c:pt idx="34">
                  <c:v>68556.35322606665</c:v>
                </c:pt>
                <c:pt idx="35">
                  <c:v>56605.52326885577</c:v>
                </c:pt>
                <c:pt idx="36">
                  <c:v>46735.2671483564</c:v>
                </c:pt>
                <c:pt idx="37">
                  <c:v>38584.23137262892</c:v>
                </c:pt>
                <c:pt idx="38">
                  <c:v>31853.54729050732</c:v>
                </c:pt>
                <c:pt idx="39">
                  <c:v>26296.113975956676</c:v>
                </c:pt>
                <c:pt idx="40">
                  <c:v>21707.69121637929</c:v>
                </c:pt>
                <c:pt idx="41">
                  <c:v>17919.505904452864</c:v>
                </c:pt>
                <c:pt idx="42">
                  <c:v>14792.120827265722</c:v>
                </c:pt>
                <c:pt idx="43">
                  <c:v>12210.354485901213</c:v>
                </c:pt>
                <c:pt idx="44">
                  <c:v>10079.074617695675</c:v>
                </c:pt>
                <c:pt idx="45">
                  <c:v>8319.717094878166</c:v>
                </c:pt>
                <c:pt idx="46">
                  <c:v>6867.406431426979</c:v>
                </c:pt>
                <c:pt idx="47">
                  <c:v>5668.5748247307765</c:v>
                </c:pt>
                <c:pt idx="48">
                  <c:v>4678.994030340978</c:v>
                </c:pt>
                <c:pt idx="49">
                  <c:v>3862.1489050475834</c:v>
                </c:pt>
                <c:pt idx="50">
                  <c:v>3187.8935877785925</c:v>
                </c:pt>
                <c:pt idx="51">
                  <c:v>2631.3413959401514</c:v>
                </c:pt>
                <c:pt idx="52">
                  <c:v>2171.9479211810853</c:v>
                </c:pt>
                <c:pt idx="53">
                  <c:v>1792.7537902534218</c:v>
                </c:pt>
                <c:pt idx="54">
                  <c:v>1479.7593487095708</c:v>
                </c:pt>
                <c:pt idx="55">
                  <c:v>1221.4083259925762</c:v>
                </c:pt>
                <c:pt idx="56">
                  <c:v>1008.1615167376807</c:v>
                </c:pt>
                <c:pt idx="57">
                  <c:v>832.1448044310741</c:v>
                </c:pt>
                <c:pt idx="58">
                  <c:v>686.85857658969</c:v>
                </c:pt>
                <c:pt idx="59">
                  <c:v>566.9378325392412</c:v>
                </c:pt>
                <c:pt idx="60">
                  <c:v>467.95414655258645</c:v>
                </c:pt>
                <c:pt idx="61">
                  <c:v>386.25218776083193</c:v>
                </c:pt>
                <c:pt idx="62">
                  <c:v>318.8147696262348</c:v>
                </c:pt>
                <c:pt idx="63">
                  <c:v>263.15145209794196</c:v>
                </c:pt>
                <c:pt idx="64">
                  <c:v>217.20658715532144</c:v>
                </c:pt>
                <c:pt idx="65">
                  <c:v>179.283414983771</c:v>
                </c:pt>
                <c:pt idx="66">
                  <c:v>147.98140975806893</c:v>
                </c:pt>
                <c:pt idx="67">
                  <c:v>122.14456262587454</c:v>
                </c:pt>
                <c:pt idx="68">
                  <c:v>100.81869292787992</c:v>
                </c:pt>
                <c:pt idx="69">
                  <c:v>83.21621178869195</c:v>
                </c:pt>
                <c:pt idx="70">
                  <c:v>68.68703721622148</c:v>
                </c:pt>
                <c:pt idx="71">
                  <c:v>56.69458687987021</c:v>
                </c:pt>
                <c:pt idx="72">
                  <c:v>46.795962160898284</c:v>
                </c:pt>
                <c:pt idx="73">
                  <c:v>38.625591788264536</c:v>
                </c:pt>
                <c:pt idx="74">
                  <c:v>31.881731093387994</c:v>
                </c:pt>
                <c:pt idx="75">
                  <c:v>26.315318347363064</c:v>
                </c:pt>
                <c:pt idx="76">
                  <c:v>21.720776672950276</c:v>
                </c:pt>
                <c:pt idx="77">
                  <c:v>17.928421861923685</c:v>
                </c:pt>
                <c:pt idx="78">
                  <c:v>14.798195726906192</c:v>
                </c:pt>
                <c:pt idx="79">
                  <c:v>12.214493564106625</c:v>
                </c:pt>
                <c:pt idx="80">
                  <c:v>10.081894706033726</c:v>
                </c:pt>
                <c:pt idx="81">
                  <c:v>8.321638492721274</c:v>
                </c:pt>
                <c:pt idx="82">
                  <c:v>6.868715517417489</c:v>
                </c:pt>
                <c:pt idx="83">
                  <c:v>5.6694667243717785</c:v>
                </c:pt>
                <c:pt idx="84">
                  <c:v>4.679601691216683</c:v>
                </c:pt>
                <c:pt idx="85">
                  <c:v>3.8625629089878863</c:v>
                </c:pt>
                <c:pt idx="86">
                  <c:v>3.188175650668723</c:v>
                </c:pt>
                <c:pt idx="87">
                  <c:v>2.631533566124522</c:v>
                </c:pt>
                <c:pt idx="88">
                  <c:v>2.1720788468762526</c:v>
                </c:pt>
                <c:pt idx="89">
                  <c:v>1.7928429898317946</c:v>
                </c:pt>
                <c:pt idx="90">
                  <c:v>1.4798201202038388</c:v>
                </c:pt>
                <c:pt idx="91">
                  <c:v>1.2214497294271058</c:v>
                </c:pt>
                <c:pt idx="92">
                  <c:v>1.0081897247365335</c:v>
                </c:pt>
                <c:pt idx="93">
                  <c:v>0.8321640224110436</c:v>
                </c:pt>
                <c:pt idx="94">
                  <c:v>0.6868716696999244</c:v>
                </c:pt>
                <c:pt idx="95">
                  <c:v>0.56694675280115</c:v>
                </c:pt>
                <c:pt idx="96">
                  <c:v>0.46796022387300673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Sheet1!$D$262</c:f>
              <c:strCache>
                <c:ptCount val="1"/>
                <c:pt idx="0">
                  <c:v>Low temp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Sheet1!$A$263:$A$359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Sheet1!$D$263:$D$359</c:f>
              <c:numCache>
                <c:ptCount val="97"/>
                <c:pt idx="0">
                  <c:v>38372338.52123556</c:v>
                </c:pt>
                <c:pt idx="1">
                  <c:v>32263938.455803562</c:v>
                </c:pt>
                <c:pt idx="2">
                  <c:v>27047544.497341417</c:v>
                </c:pt>
                <c:pt idx="3">
                  <c:v>22617305.119701922</c:v>
                </c:pt>
                <c:pt idx="4">
                  <c:v>18872263.316534314</c:v>
                </c:pt>
                <c:pt idx="5">
                  <c:v>15718916.41253928</c:v>
                </c:pt>
                <c:pt idx="6">
                  <c:v>13072593.417422334</c:v>
                </c:pt>
                <c:pt idx="7">
                  <c:v>10857960.135756763</c:v>
                </c:pt>
                <c:pt idx="8">
                  <c:v>9008920.728563547</c:v>
                </c:pt>
                <c:pt idx="9">
                  <c:v>7468131.557905683</c:v>
                </c:pt>
                <c:pt idx="10">
                  <c:v>6186290.702534049</c:v>
                </c:pt>
                <c:pt idx="11">
                  <c:v>5121320.536689373</c:v>
                </c:pt>
                <c:pt idx="12">
                  <c:v>4237523.450707029</c:v>
                </c:pt>
                <c:pt idx="13">
                  <c:v>3504762.198666617</c:v>
                </c:pt>
                <c:pt idx="14">
                  <c:v>2897695.440728688</c:v>
                </c:pt>
                <c:pt idx="15">
                  <c:v>2395084.374001123</c:v>
                </c:pt>
                <c:pt idx="16">
                  <c:v>1979176.4795369091</c:v>
                </c:pt>
                <c:pt idx="17">
                  <c:v>1635166.0945333126</c:v>
                </c:pt>
                <c:pt idx="18">
                  <c:v>1350727.7254299535</c:v>
                </c:pt>
                <c:pt idx="19">
                  <c:v>1115615.9618399201</c:v>
                </c:pt>
                <c:pt idx="20">
                  <c:v>921324.949876938</c:v>
                </c:pt>
                <c:pt idx="21">
                  <c:v>760800.218169589</c:v>
                </c:pt>
                <c:pt idx="22">
                  <c:v>628195.9290810431</c:v>
                </c:pt>
                <c:pt idx="23">
                  <c:v>518671.1536404661</c:v>
                </c:pt>
                <c:pt idx="24">
                  <c:v>428219.4112659629</c:v>
                </c:pt>
                <c:pt idx="25">
                  <c:v>353526.3917975312</c:v>
                </c:pt>
                <c:pt idx="26">
                  <c:v>291851.43751732924</c:v>
                </c:pt>
                <c:pt idx="27">
                  <c:v>240928.97842291833</c:v>
                </c:pt>
                <c:pt idx="28">
                  <c:v>198886.67103837864</c:v>
                </c:pt>
                <c:pt idx="29">
                  <c:v>164177.4845609876</c:v>
                </c:pt>
                <c:pt idx="30">
                  <c:v>135523.40872059425</c:v>
                </c:pt>
                <c:pt idx="31">
                  <c:v>111868.8290946191</c:v>
                </c:pt>
                <c:pt idx="32">
                  <c:v>92341.93310128691</c:v>
                </c:pt>
                <c:pt idx="33">
                  <c:v>76222.77944817852</c:v>
                </c:pt>
                <c:pt idx="34">
                  <c:v>62916.89144243547</c:v>
                </c:pt>
                <c:pt idx="35">
                  <c:v>51933.425969259406</c:v>
                </c:pt>
                <c:pt idx="36">
                  <c:v>42867.130329915584</c:v>
                </c:pt>
                <c:pt idx="37">
                  <c:v>35383.43315335368</c:v>
                </c:pt>
                <c:pt idx="38">
                  <c:v>29206.127338962386</c:v>
                </c:pt>
                <c:pt idx="39">
                  <c:v>24107.195986112885</c:v>
                </c:pt>
                <c:pt idx="40">
                  <c:v>19898.40954894107</c:v>
                </c:pt>
                <c:pt idx="41">
                  <c:v>16424.386600259706</c:v>
                </c:pt>
                <c:pt idx="42">
                  <c:v>13556.86377712587</c:v>
                </c:pt>
                <c:pt idx="43">
                  <c:v>11189.96454821175</c:v>
                </c:pt>
                <c:pt idx="44">
                  <c:v>9236.292929560477</c:v>
                </c:pt>
                <c:pt idx="45">
                  <c:v>7623.708468279916</c:v>
                </c:pt>
                <c:pt idx="46">
                  <c:v>6292.663787559781</c:v>
                </c:pt>
                <c:pt idx="47">
                  <c:v>5194.006635635377</c:v>
                </c:pt>
                <c:pt idx="48">
                  <c:v>4287.165449640755</c:v>
                </c:pt>
                <c:pt idx="49">
                  <c:v>3538.6515501516196</c:v>
                </c:pt>
                <c:pt idx="50">
                  <c:v>2920.822735735454</c:v>
                </c:pt>
                <c:pt idx="51">
                  <c:v>2410.8626733939986</c:v>
                </c:pt>
                <c:pt idx="52">
                  <c:v>1989.9384318433129</c:v>
                </c:pt>
                <c:pt idx="53">
                  <c:v>1642.5050709925852</c:v>
                </c:pt>
                <c:pt idx="54">
                  <c:v>1355.7316233678266</c:v>
                </c:pt>
                <c:pt idx="55">
                  <c:v>1119.0272805467828</c:v>
                </c:pt>
                <c:pt idx="56">
                  <c:v>923.6502944018814</c:v>
                </c:pt>
                <c:pt idx="57">
                  <c:v>762.3851550159009</c:v>
                </c:pt>
                <c:pt idx="58">
                  <c:v>629.2761268499637</c:v>
                </c:pt>
                <c:pt idx="59">
                  <c:v>519.4073048846127</c:v>
                </c:pt>
                <c:pt idx="60">
                  <c:v>428.7210696557976</c:v>
                </c:pt>
                <c:pt idx="61">
                  <c:v>353.8682376586897</c:v>
                </c:pt>
                <c:pt idx="62">
                  <c:v>292.0843737580366</c:v>
                </c:pt>
                <c:pt idx="63">
                  <c:v>241.08769818063263</c:v>
                </c:pt>
                <c:pt idx="64">
                  <c:v>198.99481800634982</c:v>
                </c:pt>
                <c:pt idx="65">
                  <c:v>164.25117123846275</c:v>
                </c:pt>
                <c:pt idx="66">
                  <c:v>135.57361480994564</c:v>
                </c:pt>
                <c:pt idx="67">
                  <c:v>111.90303632127521</c:v>
                </c:pt>
                <c:pt idx="68">
                  <c:v>92.36523945989923</c:v>
                </c:pt>
                <c:pt idx="69">
                  <c:v>76.23865858642299</c:v>
                </c:pt>
                <c:pt idx="70">
                  <c:v>62.927710167597255</c:v>
                </c:pt>
                <c:pt idx="71">
                  <c:v>51.94079690260606</c:v>
                </c:pt>
                <c:pt idx="72">
                  <c:v>42.87215221302221</c:v>
                </c:pt>
                <c:pt idx="73">
                  <c:v>35.3868545925996</c:v>
                </c:pt>
                <c:pt idx="74">
                  <c:v>29.208458377814647</c:v>
                </c:pt>
                <c:pt idx="75">
                  <c:v>24.108784126568978</c:v>
                </c:pt>
                <c:pt idx="76">
                  <c:v>19.899491548907676</c:v>
                </c:pt>
                <c:pt idx="77">
                  <c:v>16.425123765267838</c:v>
                </c:pt>
                <c:pt idx="78">
                  <c:v>13.557366005742788</c:v>
                </c:pt>
                <c:pt idx="79">
                  <c:v>11.190306714802816</c:v>
                </c:pt>
                <c:pt idx="80">
                  <c:v>9.236526046192274</c:v>
                </c:pt>
                <c:pt idx="81">
                  <c:v>7.623867289493574</c:v>
                </c:pt>
                <c:pt idx="82">
                  <c:v>6.292771991587387</c:v>
                </c:pt>
                <c:pt idx="83">
                  <c:v>5.194080354402981</c:v>
                </c:pt>
                <c:pt idx="84">
                  <c:v>4.287215673777165</c:v>
                </c:pt>
                <c:pt idx="85">
                  <c:v>3.538685767527556</c:v>
                </c:pt>
                <c:pt idx="86">
                  <c:v>2.920846047801737</c:v>
                </c:pt>
                <c:pt idx="87">
                  <c:v>2.410878555742045</c:v>
                </c:pt>
                <c:pt idx="88">
                  <c:v>1.9899492523735447</c:v>
                </c:pt>
                <c:pt idx="89">
                  <c:v>1.6425124429410267</c:v>
                </c:pt>
                <c:pt idx="90">
                  <c:v>1.355736645821776</c:v>
                </c:pt>
                <c:pt idx="91">
                  <c:v>1.1190307023070425</c:v>
                </c:pt>
                <c:pt idx="92">
                  <c:v>0.9236526256212552</c:v>
                </c:pt>
                <c:pt idx="93">
                  <c:v>0.7623867432578721</c:v>
                </c:pt>
                <c:pt idx="94">
                  <c:v>0.6292772089070162</c:v>
                </c:pt>
                <c:pt idx="95">
                  <c:v>0.5194080420817222</c:v>
                </c:pt>
                <c:pt idx="96">
                  <c:v>0.428721571902466</c:v>
                </c:pt>
              </c:numCache>
            </c:numRef>
          </c:yVal>
          <c:smooth val="1"/>
        </c:ser>
        <c:axId val="43683531"/>
        <c:axId val="57607460"/>
      </c:scatterChart>
      <c:valAx>
        <c:axId val="43683531"/>
        <c:scaling>
          <c:logBase val="10"/>
          <c:orientation val="minMax"/>
          <c:max val="0.1"/>
          <c:min val="1E-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7460"/>
        <c:crosses val="autoZero"/>
        <c:crossBetween val="midCat"/>
        <c:dispUnits/>
      </c:valAx>
      <c:valAx>
        <c:axId val="5760746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in Ohms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83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55"/>
          <c:w val="0.123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Forward Voltage versus Temperature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59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Sheet1!$B$367</c:f>
              <c:strCache>
                <c:ptCount val="1"/>
                <c:pt idx="0">
                  <c:v>10 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Sheet1!$A$368:$A$548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Sheet1!$B$368:$B$548</c:f>
              <c:numCache>
                <c:ptCount val="181"/>
                <c:pt idx="0">
                  <c:v>0.8729299512357893</c:v>
                </c:pt>
                <c:pt idx="1">
                  <c:v>0.8712931414775305</c:v>
                </c:pt>
                <c:pt idx="2">
                  <c:v>0.8696563317192713</c:v>
                </c:pt>
                <c:pt idx="3">
                  <c:v>0.8680195219610124</c:v>
                </c:pt>
                <c:pt idx="4">
                  <c:v>0.8663827122027533</c:v>
                </c:pt>
                <c:pt idx="5">
                  <c:v>0.8647459024444941</c:v>
                </c:pt>
                <c:pt idx="6">
                  <c:v>0.863109092686235</c:v>
                </c:pt>
                <c:pt idx="7">
                  <c:v>0.861472282927976</c:v>
                </c:pt>
                <c:pt idx="8">
                  <c:v>0.859835473169717</c:v>
                </c:pt>
                <c:pt idx="9">
                  <c:v>0.8581986634114581</c:v>
                </c:pt>
                <c:pt idx="10">
                  <c:v>0.856561853653199</c:v>
                </c:pt>
                <c:pt idx="11">
                  <c:v>0.8549250438949401</c:v>
                </c:pt>
                <c:pt idx="12">
                  <c:v>0.853288234136681</c:v>
                </c:pt>
                <c:pt idx="13">
                  <c:v>0.8516514243784218</c:v>
                </c:pt>
                <c:pt idx="14">
                  <c:v>0.8500146146201627</c:v>
                </c:pt>
                <c:pt idx="15">
                  <c:v>0.8483778048619036</c:v>
                </c:pt>
                <c:pt idx="16">
                  <c:v>0.8467409951036448</c:v>
                </c:pt>
                <c:pt idx="17">
                  <c:v>0.8451041853453856</c:v>
                </c:pt>
                <c:pt idx="18">
                  <c:v>0.8434673755871267</c:v>
                </c:pt>
                <c:pt idx="19">
                  <c:v>0.8418305658288675</c:v>
                </c:pt>
                <c:pt idx="20">
                  <c:v>0.8401937560706084</c:v>
                </c:pt>
                <c:pt idx="21">
                  <c:v>0.8385569463123494</c:v>
                </c:pt>
                <c:pt idx="22">
                  <c:v>0.8369201365540905</c:v>
                </c:pt>
                <c:pt idx="23">
                  <c:v>0.8352833267958313</c:v>
                </c:pt>
                <c:pt idx="24">
                  <c:v>0.8336465170375724</c:v>
                </c:pt>
                <c:pt idx="25">
                  <c:v>0.8320097072793133</c:v>
                </c:pt>
                <c:pt idx="26">
                  <c:v>0.8303728975210543</c:v>
                </c:pt>
                <c:pt idx="27">
                  <c:v>0.8287360877627953</c:v>
                </c:pt>
                <c:pt idx="28">
                  <c:v>0.8270992780045361</c:v>
                </c:pt>
                <c:pt idx="29">
                  <c:v>0.825462468246277</c:v>
                </c:pt>
                <c:pt idx="30">
                  <c:v>0.823825658488018</c:v>
                </c:pt>
                <c:pt idx="31">
                  <c:v>0.822188848729759</c:v>
                </c:pt>
                <c:pt idx="32">
                  <c:v>0.8205520389715</c:v>
                </c:pt>
                <c:pt idx="33">
                  <c:v>0.818915229213241</c:v>
                </c:pt>
                <c:pt idx="34">
                  <c:v>0.817278419454982</c:v>
                </c:pt>
                <c:pt idx="35">
                  <c:v>0.8156416096967227</c:v>
                </c:pt>
                <c:pt idx="36">
                  <c:v>0.8140047999384636</c:v>
                </c:pt>
                <c:pt idx="37">
                  <c:v>0.8123679901802048</c:v>
                </c:pt>
                <c:pt idx="38">
                  <c:v>0.8107311804219457</c:v>
                </c:pt>
                <c:pt idx="39">
                  <c:v>0.8090943706636867</c:v>
                </c:pt>
                <c:pt idx="40">
                  <c:v>0.8074575609054276</c:v>
                </c:pt>
                <c:pt idx="41">
                  <c:v>0.8058207511471687</c:v>
                </c:pt>
                <c:pt idx="42">
                  <c:v>0.8041839413889097</c:v>
                </c:pt>
                <c:pt idx="43">
                  <c:v>0.8025471316306505</c:v>
                </c:pt>
                <c:pt idx="44">
                  <c:v>0.8009103218723914</c:v>
                </c:pt>
                <c:pt idx="45">
                  <c:v>0.7992735121141324</c:v>
                </c:pt>
                <c:pt idx="46">
                  <c:v>0.7976367023558734</c:v>
                </c:pt>
                <c:pt idx="47">
                  <c:v>0.7959998925976143</c:v>
                </c:pt>
                <c:pt idx="48">
                  <c:v>0.7943630828393552</c:v>
                </c:pt>
                <c:pt idx="49">
                  <c:v>0.7927262730810962</c:v>
                </c:pt>
                <c:pt idx="50">
                  <c:v>0.791089463322837</c:v>
                </c:pt>
                <c:pt idx="51">
                  <c:v>0.789452653564578</c:v>
                </c:pt>
                <c:pt idx="52">
                  <c:v>0.7878158438063191</c:v>
                </c:pt>
                <c:pt idx="53">
                  <c:v>0.78617903404806</c:v>
                </c:pt>
                <c:pt idx="54">
                  <c:v>0.784542224289801</c:v>
                </c:pt>
                <c:pt idx="55">
                  <c:v>0.7829054145315419</c:v>
                </c:pt>
                <c:pt idx="56">
                  <c:v>0.781268604773283</c:v>
                </c:pt>
                <c:pt idx="57">
                  <c:v>0.7796317950150239</c:v>
                </c:pt>
                <c:pt idx="58">
                  <c:v>0.7779949852567648</c:v>
                </c:pt>
                <c:pt idx="59">
                  <c:v>0.7763581754985058</c:v>
                </c:pt>
                <c:pt idx="60">
                  <c:v>0.7747213657402466</c:v>
                </c:pt>
                <c:pt idx="61">
                  <c:v>0.7730845559819877</c:v>
                </c:pt>
                <c:pt idx="62">
                  <c:v>0.7714477462237286</c:v>
                </c:pt>
                <c:pt idx="63">
                  <c:v>0.7698109364654696</c:v>
                </c:pt>
                <c:pt idx="64">
                  <c:v>0.7681741267072106</c:v>
                </c:pt>
                <c:pt idx="65">
                  <c:v>0.7665373169489514</c:v>
                </c:pt>
                <c:pt idx="66">
                  <c:v>0.7649005071906924</c:v>
                </c:pt>
                <c:pt idx="67">
                  <c:v>0.7632636974324334</c:v>
                </c:pt>
                <c:pt idx="68">
                  <c:v>0.7616268876741744</c:v>
                </c:pt>
                <c:pt idx="69">
                  <c:v>0.7599900779159153</c:v>
                </c:pt>
                <c:pt idx="70">
                  <c:v>0.7583532681576564</c:v>
                </c:pt>
                <c:pt idx="71">
                  <c:v>0.7567164583993973</c:v>
                </c:pt>
                <c:pt idx="72">
                  <c:v>0.7550796486411383</c:v>
                </c:pt>
                <c:pt idx="73">
                  <c:v>0.7534428388828791</c:v>
                </c:pt>
                <c:pt idx="74">
                  <c:v>0.75180602912462</c:v>
                </c:pt>
                <c:pt idx="75">
                  <c:v>0.7501692193663609</c:v>
                </c:pt>
                <c:pt idx="76">
                  <c:v>0.7485324096081021</c:v>
                </c:pt>
                <c:pt idx="77">
                  <c:v>0.746895599849843</c:v>
                </c:pt>
                <c:pt idx="78">
                  <c:v>0.7452587900915839</c:v>
                </c:pt>
                <c:pt idx="79">
                  <c:v>0.7436219803333249</c:v>
                </c:pt>
                <c:pt idx="80">
                  <c:v>0.7419851705750659</c:v>
                </c:pt>
                <c:pt idx="81">
                  <c:v>0.7403483608168069</c:v>
                </c:pt>
                <c:pt idx="82">
                  <c:v>0.7387115510585478</c:v>
                </c:pt>
                <c:pt idx="83">
                  <c:v>0.7370747413002887</c:v>
                </c:pt>
                <c:pt idx="84">
                  <c:v>0.7354379315420297</c:v>
                </c:pt>
                <c:pt idx="85">
                  <c:v>0.7338011217837707</c:v>
                </c:pt>
                <c:pt idx="86">
                  <c:v>0.7321643120255118</c:v>
                </c:pt>
                <c:pt idx="87">
                  <c:v>0.7305275022672527</c:v>
                </c:pt>
                <c:pt idx="88">
                  <c:v>0.7288906925089936</c:v>
                </c:pt>
                <c:pt idx="89">
                  <c:v>0.7272538827507344</c:v>
                </c:pt>
                <c:pt idx="90">
                  <c:v>0.7256170729924756</c:v>
                </c:pt>
                <c:pt idx="91">
                  <c:v>0.7239802632342165</c:v>
                </c:pt>
                <c:pt idx="92">
                  <c:v>0.7223434534759575</c:v>
                </c:pt>
                <c:pt idx="93">
                  <c:v>0.7207066437176983</c:v>
                </c:pt>
                <c:pt idx="94">
                  <c:v>0.7190698339594395</c:v>
                </c:pt>
                <c:pt idx="95">
                  <c:v>0.7174330242011802</c:v>
                </c:pt>
                <c:pt idx="96">
                  <c:v>0.7157962144429213</c:v>
                </c:pt>
                <c:pt idx="97">
                  <c:v>0.7141594046846621</c:v>
                </c:pt>
                <c:pt idx="98">
                  <c:v>0.7125225949264031</c:v>
                </c:pt>
                <c:pt idx="99">
                  <c:v>0.710885785168144</c:v>
                </c:pt>
                <c:pt idx="100">
                  <c:v>0.7092489754098851</c:v>
                </c:pt>
                <c:pt idx="101">
                  <c:v>0.707612165651626</c:v>
                </c:pt>
                <c:pt idx="102">
                  <c:v>0.705975355893367</c:v>
                </c:pt>
                <c:pt idx="103">
                  <c:v>0.7043385461351078</c:v>
                </c:pt>
                <c:pt idx="104">
                  <c:v>0.7027017363768489</c:v>
                </c:pt>
                <c:pt idx="105">
                  <c:v>0.7010649266185898</c:v>
                </c:pt>
                <c:pt idx="106">
                  <c:v>0.6994281168603308</c:v>
                </c:pt>
                <c:pt idx="107">
                  <c:v>0.6977913071020718</c:v>
                </c:pt>
                <c:pt idx="108">
                  <c:v>0.6961544973438127</c:v>
                </c:pt>
                <c:pt idx="109">
                  <c:v>0.6945176875855537</c:v>
                </c:pt>
                <c:pt idx="110">
                  <c:v>0.6928808778272948</c:v>
                </c:pt>
                <c:pt idx="111">
                  <c:v>0.6912440680690355</c:v>
                </c:pt>
                <c:pt idx="112">
                  <c:v>0.6896072583107765</c:v>
                </c:pt>
                <c:pt idx="113">
                  <c:v>0.6879704485525174</c:v>
                </c:pt>
                <c:pt idx="114">
                  <c:v>0.6863336387942586</c:v>
                </c:pt>
                <c:pt idx="115">
                  <c:v>0.6846968290359995</c:v>
                </c:pt>
                <c:pt idx="116">
                  <c:v>0.6830600192777404</c:v>
                </c:pt>
                <c:pt idx="117">
                  <c:v>0.6814232095194814</c:v>
                </c:pt>
                <c:pt idx="118">
                  <c:v>0.6797863997612222</c:v>
                </c:pt>
                <c:pt idx="119">
                  <c:v>0.6781495900029632</c:v>
                </c:pt>
                <c:pt idx="120">
                  <c:v>0.6765127802447043</c:v>
                </c:pt>
                <c:pt idx="121">
                  <c:v>0.6748759704864451</c:v>
                </c:pt>
                <c:pt idx="122">
                  <c:v>0.6732391607281861</c:v>
                </c:pt>
                <c:pt idx="123">
                  <c:v>0.671602350969927</c:v>
                </c:pt>
                <c:pt idx="124">
                  <c:v>0.6699655412116681</c:v>
                </c:pt>
                <c:pt idx="125">
                  <c:v>0.668328731453409</c:v>
                </c:pt>
                <c:pt idx="126">
                  <c:v>0.6666919216951499</c:v>
                </c:pt>
                <c:pt idx="127">
                  <c:v>0.6650551119368908</c:v>
                </c:pt>
                <c:pt idx="128">
                  <c:v>0.6634183021786318</c:v>
                </c:pt>
                <c:pt idx="129">
                  <c:v>0.6617814924203728</c:v>
                </c:pt>
                <c:pt idx="130">
                  <c:v>0.6601446826621138</c:v>
                </c:pt>
                <c:pt idx="131">
                  <c:v>0.6585078729038548</c:v>
                </c:pt>
                <c:pt idx="132">
                  <c:v>0.6568710631455957</c:v>
                </c:pt>
                <c:pt idx="133">
                  <c:v>0.6552342533873365</c:v>
                </c:pt>
                <c:pt idx="134">
                  <c:v>0.6535974436290776</c:v>
                </c:pt>
                <c:pt idx="135">
                  <c:v>0.6519606338708186</c:v>
                </c:pt>
                <c:pt idx="136">
                  <c:v>0.6503238241125595</c:v>
                </c:pt>
                <c:pt idx="137">
                  <c:v>0.6486870143543005</c:v>
                </c:pt>
                <c:pt idx="138">
                  <c:v>0.6470502045960415</c:v>
                </c:pt>
                <c:pt idx="139">
                  <c:v>0.6454133948377823</c:v>
                </c:pt>
                <c:pt idx="140">
                  <c:v>0.6437765850795234</c:v>
                </c:pt>
                <c:pt idx="141">
                  <c:v>0.6421397753212643</c:v>
                </c:pt>
                <c:pt idx="142">
                  <c:v>0.6405029655630051</c:v>
                </c:pt>
                <c:pt idx="143">
                  <c:v>0.6388661558047461</c:v>
                </c:pt>
                <c:pt idx="144">
                  <c:v>0.6372293460464872</c:v>
                </c:pt>
                <c:pt idx="145">
                  <c:v>0.6355925362882282</c:v>
                </c:pt>
                <c:pt idx="146">
                  <c:v>0.633955726529969</c:v>
                </c:pt>
                <c:pt idx="147">
                  <c:v>0.63231891677171</c:v>
                </c:pt>
                <c:pt idx="148">
                  <c:v>0.630682107013451</c:v>
                </c:pt>
                <c:pt idx="149">
                  <c:v>0.6290452972551919</c:v>
                </c:pt>
                <c:pt idx="150">
                  <c:v>0.6274084874969329</c:v>
                </c:pt>
                <c:pt idx="151">
                  <c:v>0.6257716777386738</c:v>
                </c:pt>
                <c:pt idx="152">
                  <c:v>0.6241348679804147</c:v>
                </c:pt>
                <c:pt idx="153">
                  <c:v>0.6224980582221558</c:v>
                </c:pt>
                <c:pt idx="154">
                  <c:v>0.6208612484638967</c:v>
                </c:pt>
                <c:pt idx="155">
                  <c:v>0.6192244387056378</c:v>
                </c:pt>
                <c:pt idx="156">
                  <c:v>0.6175876289473786</c:v>
                </c:pt>
                <c:pt idx="157">
                  <c:v>0.6159508191891195</c:v>
                </c:pt>
                <c:pt idx="158">
                  <c:v>0.6143140094308606</c:v>
                </c:pt>
                <c:pt idx="159">
                  <c:v>0.6126771996726016</c:v>
                </c:pt>
                <c:pt idx="160">
                  <c:v>0.6110403899143424</c:v>
                </c:pt>
                <c:pt idx="161">
                  <c:v>0.6094035801560834</c:v>
                </c:pt>
                <c:pt idx="162">
                  <c:v>0.6077667703978245</c:v>
                </c:pt>
                <c:pt idx="163">
                  <c:v>0.6061299606395654</c:v>
                </c:pt>
                <c:pt idx="164">
                  <c:v>0.6044931508813062</c:v>
                </c:pt>
                <c:pt idx="165">
                  <c:v>0.6028563411230471</c:v>
                </c:pt>
                <c:pt idx="166">
                  <c:v>0.6012195313647882</c:v>
                </c:pt>
                <c:pt idx="167">
                  <c:v>0.5995827216065291</c:v>
                </c:pt>
                <c:pt idx="168">
                  <c:v>0.5979459118482701</c:v>
                </c:pt>
                <c:pt idx="169">
                  <c:v>0.5963091020900111</c:v>
                </c:pt>
                <c:pt idx="170">
                  <c:v>0.5946722923317521</c:v>
                </c:pt>
                <c:pt idx="171">
                  <c:v>0.5930354825734928</c:v>
                </c:pt>
                <c:pt idx="172">
                  <c:v>0.591398672815234</c:v>
                </c:pt>
                <c:pt idx="173">
                  <c:v>0.5897618630569748</c:v>
                </c:pt>
                <c:pt idx="174">
                  <c:v>0.5881250532987159</c:v>
                </c:pt>
                <c:pt idx="175">
                  <c:v>0.5864882435404568</c:v>
                </c:pt>
                <c:pt idx="176">
                  <c:v>0.5848514337821978</c:v>
                </c:pt>
                <c:pt idx="177">
                  <c:v>0.5832146240239386</c:v>
                </c:pt>
                <c:pt idx="178">
                  <c:v>0.5815778142656797</c:v>
                </c:pt>
                <c:pt idx="179">
                  <c:v>0.5799410045074206</c:v>
                </c:pt>
                <c:pt idx="180">
                  <c:v>0.5783041947491615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Sheet1!$C$367</c:f>
              <c:strCache>
                <c:ptCount val="1"/>
                <c:pt idx="0">
                  <c:v>1 mA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Sheet1!$A$368:$A$548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Sheet1!$C$368:$C$548</c:f>
              <c:numCache>
                <c:ptCount val="181"/>
                <c:pt idx="0">
                  <c:v>0.7940902376175323</c:v>
                </c:pt>
                <c:pt idx="1">
                  <c:v>0.7920920264674867</c:v>
                </c:pt>
                <c:pt idx="2">
                  <c:v>0.7900938153174408</c:v>
                </c:pt>
                <c:pt idx="3">
                  <c:v>0.7880956041673953</c:v>
                </c:pt>
                <c:pt idx="4">
                  <c:v>0.7860973930173496</c:v>
                </c:pt>
                <c:pt idx="5">
                  <c:v>0.7840991818673038</c:v>
                </c:pt>
                <c:pt idx="6">
                  <c:v>0.782100970717258</c:v>
                </c:pt>
                <c:pt idx="7">
                  <c:v>0.7801027595672123</c:v>
                </c:pt>
                <c:pt idx="8">
                  <c:v>0.7781045484171666</c:v>
                </c:pt>
                <c:pt idx="9">
                  <c:v>0.7761063372671212</c:v>
                </c:pt>
                <c:pt idx="10">
                  <c:v>0.7741081261170755</c:v>
                </c:pt>
                <c:pt idx="11">
                  <c:v>0.7721099149670297</c:v>
                </c:pt>
                <c:pt idx="12">
                  <c:v>0.770111703816984</c:v>
                </c:pt>
                <c:pt idx="13">
                  <c:v>0.7681134926669383</c:v>
                </c:pt>
                <c:pt idx="14">
                  <c:v>0.7661152815168926</c:v>
                </c:pt>
                <c:pt idx="15">
                  <c:v>0.7641170703668468</c:v>
                </c:pt>
                <c:pt idx="16">
                  <c:v>0.7621188592168012</c:v>
                </c:pt>
                <c:pt idx="17">
                  <c:v>0.7601206480667554</c:v>
                </c:pt>
                <c:pt idx="18">
                  <c:v>0.7581224369167099</c:v>
                </c:pt>
                <c:pt idx="19">
                  <c:v>0.756124225766664</c:v>
                </c:pt>
                <c:pt idx="20">
                  <c:v>0.7541260146166184</c:v>
                </c:pt>
                <c:pt idx="21">
                  <c:v>0.7521278034665727</c:v>
                </c:pt>
                <c:pt idx="22">
                  <c:v>0.7501295923165271</c:v>
                </c:pt>
                <c:pt idx="23">
                  <c:v>0.7481313811664813</c:v>
                </c:pt>
                <c:pt idx="24">
                  <c:v>0.7461331700164358</c:v>
                </c:pt>
                <c:pt idx="25">
                  <c:v>0.74413495886639</c:v>
                </c:pt>
                <c:pt idx="26">
                  <c:v>0.7421367477163443</c:v>
                </c:pt>
                <c:pt idx="27">
                  <c:v>0.7401385365662987</c:v>
                </c:pt>
                <c:pt idx="28">
                  <c:v>0.7381403254162529</c:v>
                </c:pt>
                <c:pt idx="29">
                  <c:v>0.7361421142662071</c:v>
                </c:pt>
                <c:pt idx="30">
                  <c:v>0.7341439031161614</c:v>
                </c:pt>
                <c:pt idx="31">
                  <c:v>0.7321456919661158</c:v>
                </c:pt>
                <c:pt idx="32">
                  <c:v>0.7301474808160702</c:v>
                </c:pt>
                <c:pt idx="33">
                  <c:v>0.7281492696660246</c:v>
                </c:pt>
                <c:pt idx="34">
                  <c:v>0.7261510585159788</c:v>
                </c:pt>
                <c:pt idx="35">
                  <c:v>0.724152847365933</c:v>
                </c:pt>
                <c:pt idx="36">
                  <c:v>0.7221546362158873</c:v>
                </c:pt>
                <c:pt idx="37">
                  <c:v>0.7201564250658417</c:v>
                </c:pt>
                <c:pt idx="38">
                  <c:v>0.718158213915796</c:v>
                </c:pt>
                <c:pt idx="39">
                  <c:v>0.7161600027657503</c:v>
                </c:pt>
                <c:pt idx="40">
                  <c:v>0.7141617916157046</c:v>
                </c:pt>
                <c:pt idx="41">
                  <c:v>0.712163580465659</c:v>
                </c:pt>
                <c:pt idx="42">
                  <c:v>0.7101653693156134</c:v>
                </c:pt>
                <c:pt idx="43">
                  <c:v>0.7081671581655675</c:v>
                </c:pt>
                <c:pt idx="44">
                  <c:v>0.7061689470155218</c:v>
                </c:pt>
                <c:pt idx="45">
                  <c:v>0.7041707358654762</c:v>
                </c:pt>
                <c:pt idx="46">
                  <c:v>0.7021725247154305</c:v>
                </c:pt>
                <c:pt idx="47">
                  <c:v>0.7001743135653847</c:v>
                </c:pt>
                <c:pt idx="48">
                  <c:v>0.698176102415339</c:v>
                </c:pt>
                <c:pt idx="49">
                  <c:v>0.6961778912652934</c:v>
                </c:pt>
                <c:pt idx="50">
                  <c:v>0.6941796801152476</c:v>
                </c:pt>
                <c:pt idx="51">
                  <c:v>0.6921814689652019</c:v>
                </c:pt>
                <c:pt idx="52">
                  <c:v>0.6901832578151563</c:v>
                </c:pt>
                <c:pt idx="53">
                  <c:v>0.6881850466651106</c:v>
                </c:pt>
                <c:pt idx="54">
                  <c:v>0.686186835515065</c:v>
                </c:pt>
                <c:pt idx="55">
                  <c:v>0.6841886243650191</c:v>
                </c:pt>
                <c:pt idx="56">
                  <c:v>0.6821904132149735</c:v>
                </c:pt>
                <c:pt idx="57">
                  <c:v>0.6801922020649278</c:v>
                </c:pt>
                <c:pt idx="58">
                  <c:v>0.678193990914882</c:v>
                </c:pt>
                <c:pt idx="59">
                  <c:v>0.6761957797648364</c:v>
                </c:pt>
                <c:pt idx="60">
                  <c:v>0.6741975686147906</c:v>
                </c:pt>
                <c:pt idx="61">
                  <c:v>0.672199357464745</c:v>
                </c:pt>
                <c:pt idx="62">
                  <c:v>0.6702011463146993</c:v>
                </c:pt>
                <c:pt idx="63">
                  <c:v>0.6682029351646536</c:v>
                </c:pt>
                <c:pt idx="64">
                  <c:v>0.6662047240146081</c:v>
                </c:pt>
                <c:pt idx="65">
                  <c:v>0.6642065128645622</c:v>
                </c:pt>
                <c:pt idx="66">
                  <c:v>0.6622083017145164</c:v>
                </c:pt>
                <c:pt idx="67">
                  <c:v>0.6602100905644708</c:v>
                </c:pt>
                <c:pt idx="68">
                  <c:v>0.6582118794144252</c:v>
                </c:pt>
                <c:pt idx="69">
                  <c:v>0.6562136682643794</c:v>
                </c:pt>
                <c:pt idx="70">
                  <c:v>0.6542154571143338</c:v>
                </c:pt>
                <c:pt idx="71">
                  <c:v>0.6522172459642881</c:v>
                </c:pt>
                <c:pt idx="72">
                  <c:v>0.6502190348142425</c:v>
                </c:pt>
                <c:pt idx="73">
                  <c:v>0.6482208236641966</c:v>
                </c:pt>
                <c:pt idx="74">
                  <c:v>0.6462226125141509</c:v>
                </c:pt>
                <c:pt idx="75">
                  <c:v>0.6442244013641052</c:v>
                </c:pt>
                <c:pt idx="76">
                  <c:v>0.6422261902140597</c:v>
                </c:pt>
                <c:pt idx="77">
                  <c:v>0.6402279790640139</c:v>
                </c:pt>
                <c:pt idx="78">
                  <c:v>0.6382297679139682</c:v>
                </c:pt>
                <c:pt idx="79">
                  <c:v>0.6362315567639225</c:v>
                </c:pt>
                <c:pt idx="80">
                  <c:v>0.6342333456138768</c:v>
                </c:pt>
                <c:pt idx="81">
                  <c:v>0.6322351344638312</c:v>
                </c:pt>
                <c:pt idx="82">
                  <c:v>0.6302369233137854</c:v>
                </c:pt>
                <c:pt idx="83">
                  <c:v>0.6282387121637398</c:v>
                </c:pt>
                <c:pt idx="84">
                  <c:v>0.6262405010136941</c:v>
                </c:pt>
                <c:pt idx="85">
                  <c:v>0.6242422898636484</c:v>
                </c:pt>
                <c:pt idx="86">
                  <c:v>0.6222440787136028</c:v>
                </c:pt>
                <c:pt idx="87">
                  <c:v>0.620245867563557</c:v>
                </c:pt>
                <c:pt idx="88">
                  <c:v>0.6182476564135113</c:v>
                </c:pt>
                <c:pt idx="89">
                  <c:v>0.6162494452634656</c:v>
                </c:pt>
                <c:pt idx="90">
                  <c:v>0.61425123411342</c:v>
                </c:pt>
                <c:pt idx="91">
                  <c:v>0.6122530229633742</c:v>
                </c:pt>
                <c:pt idx="92">
                  <c:v>0.6102548118133286</c:v>
                </c:pt>
                <c:pt idx="93">
                  <c:v>0.6082566006632828</c:v>
                </c:pt>
                <c:pt idx="94">
                  <c:v>0.6062583895132373</c:v>
                </c:pt>
                <c:pt idx="95">
                  <c:v>0.6042601783631913</c:v>
                </c:pt>
                <c:pt idx="96">
                  <c:v>0.6022619672131458</c:v>
                </c:pt>
                <c:pt idx="97">
                  <c:v>0.6002637560631</c:v>
                </c:pt>
                <c:pt idx="98">
                  <c:v>0.5982655449130544</c:v>
                </c:pt>
                <c:pt idx="99">
                  <c:v>0.5962673337630087</c:v>
                </c:pt>
                <c:pt idx="100">
                  <c:v>0.594269122612963</c:v>
                </c:pt>
                <c:pt idx="101">
                  <c:v>0.5922709114629173</c:v>
                </c:pt>
                <c:pt idx="102">
                  <c:v>0.5902727003128716</c:v>
                </c:pt>
                <c:pt idx="103">
                  <c:v>0.5882744891628259</c:v>
                </c:pt>
                <c:pt idx="104">
                  <c:v>0.5862762780127801</c:v>
                </c:pt>
                <c:pt idx="105">
                  <c:v>0.5842780668627344</c:v>
                </c:pt>
                <c:pt idx="106">
                  <c:v>0.5822798557126889</c:v>
                </c:pt>
                <c:pt idx="107">
                  <c:v>0.5802816445626432</c:v>
                </c:pt>
                <c:pt idx="108">
                  <c:v>0.5782834334125976</c:v>
                </c:pt>
                <c:pt idx="109">
                  <c:v>0.5762852222625517</c:v>
                </c:pt>
                <c:pt idx="110">
                  <c:v>0.5742870111125062</c:v>
                </c:pt>
                <c:pt idx="111">
                  <c:v>0.5722887999624603</c:v>
                </c:pt>
                <c:pt idx="112">
                  <c:v>0.5702905888124147</c:v>
                </c:pt>
                <c:pt idx="113">
                  <c:v>0.568292377662369</c:v>
                </c:pt>
                <c:pt idx="114">
                  <c:v>0.5662941665123234</c:v>
                </c:pt>
                <c:pt idx="115">
                  <c:v>0.5642959553622777</c:v>
                </c:pt>
                <c:pt idx="116">
                  <c:v>0.562297744212232</c:v>
                </c:pt>
                <c:pt idx="117">
                  <c:v>0.5602995330621864</c:v>
                </c:pt>
                <c:pt idx="118">
                  <c:v>0.5583013219121405</c:v>
                </c:pt>
                <c:pt idx="119">
                  <c:v>0.5563031107620948</c:v>
                </c:pt>
                <c:pt idx="120">
                  <c:v>0.5543048996120493</c:v>
                </c:pt>
                <c:pt idx="121">
                  <c:v>0.5523066884620035</c:v>
                </c:pt>
                <c:pt idx="122">
                  <c:v>0.5503084773119579</c:v>
                </c:pt>
                <c:pt idx="123">
                  <c:v>0.5483102661619121</c:v>
                </c:pt>
                <c:pt idx="124">
                  <c:v>0.5463120550118665</c:v>
                </c:pt>
                <c:pt idx="125">
                  <c:v>0.5443138438618207</c:v>
                </c:pt>
                <c:pt idx="126">
                  <c:v>0.542315632711775</c:v>
                </c:pt>
                <c:pt idx="127">
                  <c:v>0.5403174215617293</c:v>
                </c:pt>
                <c:pt idx="128">
                  <c:v>0.5383192104116836</c:v>
                </c:pt>
                <c:pt idx="129">
                  <c:v>0.5363209992616379</c:v>
                </c:pt>
                <c:pt idx="130">
                  <c:v>0.5343227881115924</c:v>
                </c:pt>
                <c:pt idx="131">
                  <c:v>0.5323245769615467</c:v>
                </c:pt>
                <c:pt idx="132">
                  <c:v>0.5303263658115009</c:v>
                </c:pt>
                <c:pt idx="133">
                  <c:v>0.5283281546614551</c:v>
                </c:pt>
                <c:pt idx="134">
                  <c:v>0.5263299435114095</c:v>
                </c:pt>
                <c:pt idx="135">
                  <c:v>0.5243317323613639</c:v>
                </c:pt>
                <c:pt idx="136">
                  <c:v>0.522333521211318</c:v>
                </c:pt>
                <c:pt idx="137">
                  <c:v>0.5203353100612725</c:v>
                </c:pt>
                <c:pt idx="138">
                  <c:v>0.5183370989112267</c:v>
                </c:pt>
                <c:pt idx="139">
                  <c:v>0.516338887761181</c:v>
                </c:pt>
                <c:pt idx="140">
                  <c:v>0.5143406766111355</c:v>
                </c:pt>
                <c:pt idx="141">
                  <c:v>0.5123424654610897</c:v>
                </c:pt>
                <c:pt idx="142">
                  <c:v>0.5103442543110439</c:v>
                </c:pt>
                <c:pt idx="143">
                  <c:v>0.5083460431609983</c:v>
                </c:pt>
                <c:pt idx="144">
                  <c:v>0.5063478320109526</c:v>
                </c:pt>
                <c:pt idx="145">
                  <c:v>0.504349620860907</c:v>
                </c:pt>
                <c:pt idx="146">
                  <c:v>0.5023514097108611</c:v>
                </c:pt>
                <c:pt idx="147">
                  <c:v>0.5003531985608155</c:v>
                </c:pt>
                <c:pt idx="148">
                  <c:v>0.49835498741076983</c:v>
                </c:pt>
                <c:pt idx="149">
                  <c:v>0.49635677626072405</c:v>
                </c:pt>
                <c:pt idx="150">
                  <c:v>0.49435856511067844</c:v>
                </c:pt>
                <c:pt idx="151">
                  <c:v>0.49236035396063266</c:v>
                </c:pt>
                <c:pt idx="152">
                  <c:v>0.49036214281058704</c:v>
                </c:pt>
                <c:pt idx="153">
                  <c:v>0.4883639316605414</c:v>
                </c:pt>
                <c:pt idx="154">
                  <c:v>0.48636572051049565</c:v>
                </c:pt>
                <c:pt idx="155">
                  <c:v>0.4843675093604501</c:v>
                </c:pt>
                <c:pt idx="156">
                  <c:v>0.48236929821040425</c:v>
                </c:pt>
                <c:pt idx="157">
                  <c:v>0.4803710870603585</c:v>
                </c:pt>
                <c:pt idx="158">
                  <c:v>0.47837287591031297</c:v>
                </c:pt>
                <c:pt idx="159">
                  <c:v>0.4763746647602673</c:v>
                </c:pt>
                <c:pt idx="160">
                  <c:v>0.47437645361022157</c:v>
                </c:pt>
                <c:pt idx="161">
                  <c:v>0.4723782424601759</c:v>
                </c:pt>
                <c:pt idx="162">
                  <c:v>0.47038003131013023</c:v>
                </c:pt>
                <c:pt idx="163">
                  <c:v>0.46838182016008456</c:v>
                </c:pt>
                <c:pt idx="164">
                  <c:v>0.4663836090100387</c:v>
                </c:pt>
                <c:pt idx="165">
                  <c:v>0.46438539785999305</c:v>
                </c:pt>
                <c:pt idx="166">
                  <c:v>0.4623871867099475</c:v>
                </c:pt>
                <c:pt idx="167">
                  <c:v>0.46038897555990177</c:v>
                </c:pt>
                <c:pt idx="168">
                  <c:v>0.45839076440985604</c:v>
                </c:pt>
                <c:pt idx="169">
                  <c:v>0.4563925532598103</c:v>
                </c:pt>
                <c:pt idx="170">
                  <c:v>0.45439434210976476</c:v>
                </c:pt>
                <c:pt idx="171">
                  <c:v>0.4523961309597188</c:v>
                </c:pt>
                <c:pt idx="172">
                  <c:v>0.4503979198096733</c:v>
                </c:pt>
                <c:pt idx="173">
                  <c:v>0.44839970865962747</c:v>
                </c:pt>
                <c:pt idx="174">
                  <c:v>0.4464014975095819</c:v>
                </c:pt>
                <c:pt idx="175">
                  <c:v>0.44440328635953624</c:v>
                </c:pt>
                <c:pt idx="176">
                  <c:v>0.4424050752094906</c:v>
                </c:pt>
                <c:pt idx="177">
                  <c:v>0.44040686405944474</c:v>
                </c:pt>
                <c:pt idx="178">
                  <c:v>0.4384086529093991</c:v>
                </c:pt>
                <c:pt idx="179">
                  <c:v>0.4364104417593534</c:v>
                </c:pt>
                <c:pt idx="180">
                  <c:v>0.4344122306093077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Sheet1!$D$367</c:f>
              <c:strCache>
                <c:ptCount val="1"/>
                <c:pt idx="0">
                  <c:v>100 uA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Sheet1!$A$368:$A$548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Sheet1!$D$368:$D$548</c:f>
              <c:numCache>
                <c:ptCount val="181"/>
                <c:pt idx="0">
                  <c:v>0.715250523999275</c:v>
                </c:pt>
                <c:pt idx="1">
                  <c:v>0.7128909114574428</c:v>
                </c:pt>
                <c:pt idx="2">
                  <c:v>0.7105312989156103</c:v>
                </c:pt>
                <c:pt idx="3">
                  <c:v>0.7081716863737781</c:v>
                </c:pt>
                <c:pt idx="4">
                  <c:v>0.7058120738319458</c:v>
                </c:pt>
                <c:pt idx="5">
                  <c:v>0.7034524612901133</c:v>
                </c:pt>
                <c:pt idx="6">
                  <c:v>0.7010928487482808</c:v>
                </c:pt>
                <c:pt idx="7">
                  <c:v>0.6987332362064486</c:v>
                </c:pt>
                <c:pt idx="8">
                  <c:v>0.6963736236646162</c:v>
                </c:pt>
                <c:pt idx="9">
                  <c:v>0.694014011122784</c:v>
                </c:pt>
                <c:pt idx="10">
                  <c:v>0.6916543985809517</c:v>
                </c:pt>
                <c:pt idx="11">
                  <c:v>0.6892947860391194</c:v>
                </c:pt>
                <c:pt idx="12">
                  <c:v>0.686935173497287</c:v>
                </c:pt>
                <c:pt idx="13">
                  <c:v>0.6845755609554546</c:v>
                </c:pt>
                <c:pt idx="14">
                  <c:v>0.6822159484136222</c:v>
                </c:pt>
                <c:pt idx="15">
                  <c:v>0.6798563358717898</c:v>
                </c:pt>
                <c:pt idx="16">
                  <c:v>0.6774967233299577</c:v>
                </c:pt>
                <c:pt idx="17">
                  <c:v>0.6751371107881252</c:v>
                </c:pt>
                <c:pt idx="18">
                  <c:v>0.672777498246293</c:v>
                </c:pt>
                <c:pt idx="19">
                  <c:v>0.6704178857044605</c:v>
                </c:pt>
                <c:pt idx="20">
                  <c:v>0.6680582731626282</c:v>
                </c:pt>
                <c:pt idx="21">
                  <c:v>0.6656986606207959</c:v>
                </c:pt>
                <c:pt idx="22">
                  <c:v>0.6633390480789636</c:v>
                </c:pt>
                <c:pt idx="23">
                  <c:v>0.6609794355371311</c:v>
                </c:pt>
                <c:pt idx="24">
                  <c:v>0.658619822995299</c:v>
                </c:pt>
                <c:pt idx="25">
                  <c:v>0.6562602104534666</c:v>
                </c:pt>
                <c:pt idx="26">
                  <c:v>0.6539005979116341</c:v>
                </c:pt>
                <c:pt idx="27">
                  <c:v>0.651540985369802</c:v>
                </c:pt>
                <c:pt idx="28">
                  <c:v>0.6491813728279695</c:v>
                </c:pt>
                <c:pt idx="29">
                  <c:v>0.646821760286137</c:v>
                </c:pt>
                <c:pt idx="30">
                  <c:v>0.6444621477443048</c:v>
                </c:pt>
                <c:pt idx="31">
                  <c:v>0.6421025352024725</c:v>
                </c:pt>
                <c:pt idx="32">
                  <c:v>0.6397429226606401</c:v>
                </c:pt>
                <c:pt idx="33">
                  <c:v>0.6373833101188079</c:v>
                </c:pt>
                <c:pt idx="34">
                  <c:v>0.6350236975769755</c:v>
                </c:pt>
                <c:pt idx="35">
                  <c:v>0.632664085035143</c:v>
                </c:pt>
                <c:pt idx="36">
                  <c:v>0.6303044724933107</c:v>
                </c:pt>
                <c:pt idx="37">
                  <c:v>0.6279448599514784</c:v>
                </c:pt>
                <c:pt idx="38">
                  <c:v>0.6255852474096462</c:v>
                </c:pt>
                <c:pt idx="39">
                  <c:v>0.6232256348678138</c:v>
                </c:pt>
                <c:pt idx="40">
                  <c:v>0.6208660223259814</c:v>
                </c:pt>
                <c:pt idx="41">
                  <c:v>0.6185064097841492</c:v>
                </c:pt>
                <c:pt idx="42">
                  <c:v>0.6161467972423168</c:v>
                </c:pt>
                <c:pt idx="43">
                  <c:v>0.6137871847004844</c:v>
                </c:pt>
                <c:pt idx="44">
                  <c:v>0.6114275721586521</c:v>
                </c:pt>
                <c:pt idx="45">
                  <c:v>0.6090679596168198</c:v>
                </c:pt>
                <c:pt idx="46">
                  <c:v>0.6067083470749874</c:v>
                </c:pt>
                <c:pt idx="47">
                  <c:v>0.6043487345331551</c:v>
                </c:pt>
                <c:pt idx="48">
                  <c:v>0.6019891219913227</c:v>
                </c:pt>
                <c:pt idx="49">
                  <c:v>0.5996295094494903</c:v>
                </c:pt>
                <c:pt idx="50">
                  <c:v>0.597269896907658</c:v>
                </c:pt>
                <c:pt idx="51">
                  <c:v>0.5949102843658257</c:v>
                </c:pt>
                <c:pt idx="52">
                  <c:v>0.5925506718239933</c:v>
                </c:pt>
                <c:pt idx="53">
                  <c:v>0.590191059282161</c:v>
                </c:pt>
                <c:pt idx="54">
                  <c:v>0.5878314467403287</c:v>
                </c:pt>
                <c:pt idx="55">
                  <c:v>0.5854718341984964</c:v>
                </c:pt>
                <c:pt idx="56">
                  <c:v>0.583112221656664</c:v>
                </c:pt>
                <c:pt idx="57">
                  <c:v>0.5807526091148317</c:v>
                </c:pt>
                <c:pt idx="58">
                  <c:v>0.5783929965729993</c:v>
                </c:pt>
                <c:pt idx="59">
                  <c:v>0.576033384031167</c:v>
                </c:pt>
                <c:pt idx="60">
                  <c:v>0.5736737714893346</c:v>
                </c:pt>
                <c:pt idx="61">
                  <c:v>0.5713141589475023</c:v>
                </c:pt>
                <c:pt idx="62">
                  <c:v>0.5689545464056699</c:v>
                </c:pt>
                <c:pt idx="63">
                  <c:v>0.5665949338638376</c:v>
                </c:pt>
                <c:pt idx="64">
                  <c:v>0.5642353213220054</c:v>
                </c:pt>
                <c:pt idx="65">
                  <c:v>0.5618757087801729</c:v>
                </c:pt>
                <c:pt idx="66">
                  <c:v>0.5595160962383405</c:v>
                </c:pt>
                <c:pt idx="67">
                  <c:v>0.5571564836965083</c:v>
                </c:pt>
                <c:pt idx="68">
                  <c:v>0.5547968711546759</c:v>
                </c:pt>
                <c:pt idx="69">
                  <c:v>0.5524372586128435</c:v>
                </c:pt>
                <c:pt idx="70">
                  <c:v>0.5500776460710113</c:v>
                </c:pt>
                <c:pt idx="71">
                  <c:v>0.5477180335291789</c:v>
                </c:pt>
                <c:pt idx="72">
                  <c:v>0.5453584209873467</c:v>
                </c:pt>
                <c:pt idx="73">
                  <c:v>0.5429988084455142</c:v>
                </c:pt>
                <c:pt idx="74">
                  <c:v>0.5406391959036818</c:v>
                </c:pt>
                <c:pt idx="75">
                  <c:v>0.5382795833618494</c:v>
                </c:pt>
                <c:pt idx="76">
                  <c:v>0.5359199708200172</c:v>
                </c:pt>
                <c:pt idx="77">
                  <c:v>0.5335603582781848</c:v>
                </c:pt>
                <c:pt idx="78">
                  <c:v>0.5312007457363525</c:v>
                </c:pt>
                <c:pt idx="79">
                  <c:v>0.5288411331945202</c:v>
                </c:pt>
                <c:pt idx="80">
                  <c:v>0.5264815206526877</c:v>
                </c:pt>
                <c:pt idx="81">
                  <c:v>0.5241219081108556</c:v>
                </c:pt>
                <c:pt idx="82">
                  <c:v>0.5217622955690232</c:v>
                </c:pt>
                <c:pt idx="83">
                  <c:v>0.5194026830271908</c:v>
                </c:pt>
                <c:pt idx="84">
                  <c:v>0.5170430704853585</c:v>
                </c:pt>
                <c:pt idx="85">
                  <c:v>0.5146834579435261</c:v>
                </c:pt>
                <c:pt idx="86">
                  <c:v>0.5123238454016938</c:v>
                </c:pt>
                <c:pt idx="87">
                  <c:v>0.5099642328598615</c:v>
                </c:pt>
                <c:pt idx="88">
                  <c:v>0.5076046203180292</c:v>
                </c:pt>
                <c:pt idx="89">
                  <c:v>0.5052450077761967</c:v>
                </c:pt>
                <c:pt idx="90">
                  <c:v>0.5028853952343645</c:v>
                </c:pt>
                <c:pt idx="91">
                  <c:v>0.5005257826925321</c:v>
                </c:pt>
                <c:pt idx="92">
                  <c:v>0.49816617015069986</c:v>
                </c:pt>
                <c:pt idx="93">
                  <c:v>0.49580655760886744</c:v>
                </c:pt>
                <c:pt idx="94">
                  <c:v>0.4934469450670352</c:v>
                </c:pt>
                <c:pt idx="95">
                  <c:v>0.4910873325252027</c:v>
                </c:pt>
                <c:pt idx="96">
                  <c:v>0.48872771998337045</c:v>
                </c:pt>
                <c:pt idx="97">
                  <c:v>0.486368107441538</c:v>
                </c:pt>
                <c:pt idx="98">
                  <c:v>0.4840084948997057</c:v>
                </c:pt>
                <c:pt idx="99">
                  <c:v>0.48164888235787334</c:v>
                </c:pt>
                <c:pt idx="100">
                  <c:v>0.4792892698160411</c:v>
                </c:pt>
                <c:pt idx="101">
                  <c:v>0.4769296572742087</c:v>
                </c:pt>
                <c:pt idx="102">
                  <c:v>0.4745700447323764</c:v>
                </c:pt>
                <c:pt idx="103">
                  <c:v>0.472210432190544</c:v>
                </c:pt>
                <c:pt idx="104">
                  <c:v>0.46985081964871167</c:v>
                </c:pt>
                <c:pt idx="105">
                  <c:v>0.46749120710687925</c:v>
                </c:pt>
                <c:pt idx="106">
                  <c:v>0.46513159456504705</c:v>
                </c:pt>
                <c:pt idx="107">
                  <c:v>0.46277198202321473</c:v>
                </c:pt>
                <c:pt idx="108">
                  <c:v>0.4604123694813824</c:v>
                </c:pt>
                <c:pt idx="109">
                  <c:v>0.45805275693955</c:v>
                </c:pt>
                <c:pt idx="110">
                  <c:v>0.4556931443977178</c:v>
                </c:pt>
                <c:pt idx="111">
                  <c:v>0.4533335318558852</c:v>
                </c:pt>
                <c:pt idx="112">
                  <c:v>0.450973919314053</c:v>
                </c:pt>
                <c:pt idx="113">
                  <c:v>0.4486143067722206</c:v>
                </c:pt>
                <c:pt idx="114">
                  <c:v>0.4462546942303884</c:v>
                </c:pt>
                <c:pt idx="115">
                  <c:v>0.443895081688556</c:v>
                </c:pt>
                <c:pt idx="116">
                  <c:v>0.44153546914672365</c:v>
                </c:pt>
                <c:pt idx="117">
                  <c:v>0.4391758566048914</c:v>
                </c:pt>
                <c:pt idx="118">
                  <c:v>0.4368162440630589</c:v>
                </c:pt>
                <c:pt idx="119">
                  <c:v>0.4344566315212266</c:v>
                </c:pt>
                <c:pt idx="120">
                  <c:v>0.43209701897939434</c:v>
                </c:pt>
                <c:pt idx="121">
                  <c:v>0.4297374064375619</c:v>
                </c:pt>
                <c:pt idx="122">
                  <c:v>0.42737779389572966</c:v>
                </c:pt>
                <c:pt idx="123">
                  <c:v>0.42501818135389724</c:v>
                </c:pt>
                <c:pt idx="124">
                  <c:v>0.422658568812065</c:v>
                </c:pt>
                <c:pt idx="125">
                  <c:v>0.4202989562702326</c:v>
                </c:pt>
                <c:pt idx="126">
                  <c:v>0.4179393437284002</c:v>
                </c:pt>
                <c:pt idx="127">
                  <c:v>0.4155797311865679</c:v>
                </c:pt>
                <c:pt idx="128">
                  <c:v>0.41322011864473557</c:v>
                </c:pt>
                <c:pt idx="129">
                  <c:v>0.41086050610290314</c:v>
                </c:pt>
                <c:pt idx="130">
                  <c:v>0.40850089356107094</c:v>
                </c:pt>
                <c:pt idx="131">
                  <c:v>0.40614128101923863</c:v>
                </c:pt>
                <c:pt idx="132">
                  <c:v>0.40378166847740626</c:v>
                </c:pt>
                <c:pt idx="133">
                  <c:v>0.4014220559355738</c:v>
                </c:pt>
                <c:pt idx="134">
                  <c:v>0.3990624433937415</c:v>
                </c:pt>
                <c:pt idx="135">
                  <c:v>0.3967028308519092</c:v>
                </c:pt>
                <c:pt idx="136">
                  <c:v>0.39434321831007685</c:v>
                </c:pt>
                <c:pt idx="137">
                  <c:v>0.3919836057682446</c:v>
                </c:pt>
                <c:pt idx="138">
                  <c:v>0.38962399322641217</c:v>
                </c:pt>
                <c:pt idx="139">
                  <c:v>0.38726438068457975</c:v>
                </c:pt>
                <c:pt idx="140">
                  <c:v>0.3849047681427476</c:v>
                </c:pt>
                <c:pt idx="141">
                  <c:v>0.3825451556009152</c:v>
                </c:pt>
                <c:pt idx="142">
                  <c:v>0.38018554305908275</c:v>
                </c:pt>
                <c:pt idx="143">
                  <c:v>0.37782593051725044</c:v>
                </c:pt>
                <c:pt idx="144">
                  <c:v>0.3754663179754182</c:v>
                </c:pt>
                <c:pt idx="145">
                  <c:v>0.3731067054335859</c:v>
                </c:pt>
                <c:pt idx="146">
                  <c:v>0.3707470928917534</c:v>
                </c:pt>
                <c:pt idx="147">
                  <c:v>0.36838748034992114</c:v>
                </c:pt>
                <c:pt idx="148">
                  <c:v>0.36602786780808877</c:v>
                </c:pt>
                <c:pt idx="149">
                  <c:v>0.3636682552662564</c:v>
                </c:pt>
                <c:pt idx="150">
                  <c:v>0.3613086427244241</c:v>
                </c:pt>
                <c:pt idx="151">
                  <c:v>0.3589490301825917</c:v>
                </c:pt>
                <c:pt idx="152">
                  <c:v>0.3565894176407594</c:v>
                </c:pt>
                <c:pt idx="153">
                  <c:v>0.3542298050989271</c:v>
                </c:pt>
                <c:pt idx="154">
                  <c:v>0.35187019255709473</c:v>
                </c:pt>
                <c:pt idx="155">
                  <c:v>0.34951058001526253</c:v>
                </c:pt>
                <c:pt idx="156">
                  <c:v>0.34715096747343005</c:v>
                </c:pt>
                <c:pt idx="157">
                  <c:v>0.3447913549315977</c:v>
                </c:pt>
                <c:pt idx="158">
                  <c:v>0.3424317423897655</c:v>
                </c:pt>
                <c:pt idx="159">
                  <c:v>0.3400721298479331</c:v>
                </c:pt>
                <c:pt idx="160">
                  <c:v>0.3377125173061007</c:v>
                </c:pt>
                <c:pt idx="161">
                  <c:v>0.3353529047642684</c:v>
                </c:pt>
                <c:pt idx="162">
                  <c:v>0.33299329222243607</c:v>
                </c:pt>
                <c:pt idx="163">
                  <c:v>0.33063367968060375</c:v>
                </c:pt>
                <c:pt idx="164">
                  <c:v>0.3282740671387713</c:v>
                </c:pt>
                <c:pt idx="165">
                  <c:v>0.3259144545969389</c:v>
                </c:pt>
                <c:pt idx="166">
                  <c:v>0.3235548420551067</c:v>
                </c:pt>
                <c:pt idx="167">
                  <c:v>0.3211952295132744</c:v>
                </c:pt>
                <c:pt idx="168">
                  <c:v>0.318835616971442</c:v>
                </c:pt>
                <c:pt idx="169">
                  <c:v>0.31647600442960966</c:v>
                </c:pt>
                <c:pt idx="170">
                  <c:v>0.3141163918877774</c:v>
                </c:pt>
                <c:pt idx="171">
                  <c:v>0.31175677934594487</c:v>
                </c:pt>
                <c:pt idx="172">
                  <c:v>0.30939716680411267</c:v>
                </c:pt>
                <c:pt idx="173">
                  <c:v>0.3070375542622802</c:v>
                </c:pt>
                <c:pt idx="174">
                  <c:v>0.304677941720448</c:v>
                </c:pt>
                <c:pt idx="175">
                  <c:v>0.3023183291786157</c:v>
                </c:pt>
                <c:pt idx="176">
                  <c:v>0.29995871663678336</c:v>
                </c:pt>
                <c:pt idx="177">
                  <c:v>0.29759910409495083</c:v>
                </c:pt>
                <c:pt idx="178">
                  <c:v>0.2952394915531186</c:v>
                </c:pt>
                <c:pt idx="179">
                  <c:v>0.29287987901128626</c:v>
                </c:pt>
                <c:pt idx="180">
                  <c:v>0.2905202664694539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Sheet1!$E$367</c:f>
              <c:strCache>
                <c:ptCount val="1"/>
                <c:pt idx="0">
                  <c:v>10 uA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Sheet1!$A$368:$A$548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Sheet1!$E$368:$E$548</c:f>
              <c:numCache>
                <c:ptCount val="181"/>
                <c:pt idx="0">
                  <c:v>0.6364108103810178</c:v>
                </c:pt>
                <c:pt idx="1">
                  <c:v>0.6336897964473989</c:v>
                </c:pt>
                <c:pt idx="2">
                  <c:v>0.6309687825137797</c:v>
                </c:pt>
                <c:pt idx="3">
                  <c:v>0.628247768580161</c:v>
                </c:pt>
                <c:pt idx="4">
                  <c:v>0.625526754646542</c:v>
                </c:pt>
                <c:pt idx="5">
                  <c:v>0.6228057407129228</c:v>
                </c:pt>
                <c:pt idx="6">
                  <c:v>0.6200847267793037</c:v>
                </c:pt>
                <c:pt idx="7">
                  <c:v>0.6173637128456848</c:v>
                </c:pt>
                <c:pt idx="8">
                  <c:v>0.6146426989120658</c:v>
                </c:pt>
                <c:pt idx="9">
                  <c:v>0.611921684978447</c:v>
                </c:pt>
                <c:pt idx="10">
                  <c:v>0.609200671044828</c:v>
                </c:pt>
                <c:pt idx="11">
                  <c:v>0.606479657111209</c:v>
                </c:pt>
                <c:pt idx="12">
                  <c:v>0.60375864317759</c:v>
                </c:pt>
                <c:pt idx="13">
                  <c:v>0.6010376292439709</c:v>
                </c:pt>
                <c:pt idx="14">
                  <c:v>0.598316615310352</c:v>
                </c:pt>
                <c:pt idx="15">
                  <c:v>0.5955956013767328</c:v>
                </c:pt>
                <c:pt idx="16">
                  <c:v>0.592874587443114</c:v>
                </c:pt>
                <c:pt idx="17">
                  <c:v>0.5901535735094949</c:v>
                </c:pt>
                <c:pt idx="18">
                  <c:v>0.5874325595758761</c:v>
                </c:pt>
                <c:pt idx="19">
                  <c:v>0.584711545642257</c:v>
                </c:pt>
                <c:pt idx="20">
                  <c:v>0.5819905317086381</c:v>
                </c:pt>
                <c:pt idx="21">
                  <c:v>0.5792695177750191</c:v>
                </c:pt>
                <c:pt idx="22">
                  <c:v>0.5765485038414001</c:v>
                </c:pt>
                <c:pt idx="23">
                  <c:v>0.5738274899077811</c:v>
                </c:pt>
                <c:pt idx="24">
                  <c:v>0.5711064759741622</c:v>
                </c:pt>
                <c:pt idx="25">
                  <c:v>0.5683854620405432</c:v>
                </c:pt>
                <c:pt idx="26">
                  <c:v>0.5656644481069242</c:v>
                </c:pt>
                <c:pt idx="27">
                  <c:v>0.5629434341733053</c:v>
                </c:pt>
                <c:pt idx="28">
                  <c:v>0.5602224202396862</c:v>
                </c:pt>
                <c:pt idx="29">
                  <c:v>0.5575014063060671</c:v>
                </c:pt>
                <c:pt idx="30">
                  <c:v>0.5547803923724481</c:v>
                </c:pt>
                <c:pt idx="31">
                  <c:v>0.5520593784388292</c:v>
                </c:pt>
                <c:pt idx="32">
                  <c:v>0.5493383645052102</c:v>
                </c:pt>
                <c:pt idx="33">
                  <c:v>0.5466173505715913</c:v>
                </c:pt>
                <c:pt idx="34">
                  <c:v>0.5438963366379723</c:v>
                </c:pt>
                <c:pt idx="35">
                  <c:v>0.5411753227043532</c:v>
                </c:pt>
                <c:pt idx="36">
                  <c:v>0.5384543087707342</c:v>
                </c:pt>
                <c:pt idx="37">
                  <c:v>0.5357332948371153</c:v>
                </c:pt>
                <c:pt idx="38">
                  <c:v>0.5330122809034964</c:v>
                </c:pt>
                <c:pt idx="39">
                  <c:v>0.5302912669698774</c:v>
                </c:pt>
                <c:pt idx="40">
                  <c:v>0.5275702530362584</c:v>
                </c:pt>
                <c:pt idx="41">
                  <c:v>0.5248492391026395</c:v>
                </c:pt>
                <c:pt idx="42">
                  <c:v>0.5221282251690205</c:v>
                </c:pt>
                <c:pt idx="43">
                  <c:v>0.5194072112354015</c:v>
                </c:pt>
                <c:pt idx="44">
                  <c:v>0.5166861973017823</c:v>
                </c:pt>
                <c:pt idx="45">
                  <c:v>0.5139651833681634</c:v>
                </c:pt>
                <c:pt idx="46">
                  <c:v>0.5112441694345444</c:v>
                </c:pt>
                <c:pt idx="47">
                  <c:v>0.5085231555009254</c:v>
                </c:pt>
                <c:pt idx="48">
                  <c:v>0.5058021415673064</c:v>
                </c:pt>
                <c:pt idx="49">
                  <c:v>0.5030811276336874</c:v>
                </c:pt>
                <c:pt idx="50">
                  <c:v>0.5003601137000684</c:v>
                </c:pt>
                <c:pt idx="51">
                  <c:v>0.4976390997664495</c:v>
                </c:pt>
                <c:pt idx="52">
                  <c:v>0.49491808583283053</c:v>
                </c:pt>
                <c:pt idx="53">
                  <c:v>0.4921970718992115</c:v>
                </c:pt>
                <c:pt idx="54">
                  <c:v>0.48947605796559257</c:v>
                </c:pt>
                <c:pt idx="55">
                  <c:v>0.48675504403197356</c:v>
                </c:pt>
                <c:pt idx="56">
                  <c:v>0.48403403009835455</c:v>
                </c:pt>
                <c:pt idx="57">
                  <c:v>0.4813130161647356</c:v>
                </c:pt>
                <c:pt idx="58">
                  <c:v>0.47859200223111653</c:v>
                </c:pt>
                <c:pt idx="59">
                  <c:v>0.47587098829749763</c:v>
                </c:pt>
                <c:pt idx="60">
                  <c:v>0.4731499743638785</c:v>
                </c:pt>
                <c:pt idx="61">
                  <c:v>0.4704289604302596</c:v>
                </c:pt>
                <c:pt idx="62">
                  <c:v>0.4677079464966406</c:v>
                </c:pt>
                <c:pt idx="63">
                  <c:v>0.4649869325630216</c:v>
                </c:pt>
                <c:pt idx="64">
                  <c:v>0.46226591862940275</c:v>
                </c:pt>
                <c:pt idx="65">
                  <c:v>0.4595449046957836</c:v>
                </c:pt>
                <c:pt idx="66">
                  <c:v>0.45682389076216456</c:v>
                </c:pt>
                <c:pt idx="67">
                  <c:v>0.45410287682854567</c:v>
                </c:pt>
                <c:pt idx="68">
                  <c:v>0.4513818628949267</c:v>
                </c:pt>
                <c:pt idx="69">
                  <c:v>0.44866084896130765</c:v>
                </c:pt>
                <c:pt idx="70">
                  <c:v>0.44593983502768875</c:v>
                </c:pt>
                <c:pt idx="71">
                  <c:v>0.44321882109406974</c:v>
                </c:pt>
                <c:pt idx="72">
                  <c:v>0.44049780716045084</c:v>
                </c:pt>
                <c:pt idx="73">
                  <c:v>0.4377767932268317</c:v>
                </c:pt>
                <c:pt idx="74">
                  <c:v>0.4350557792932127</c:v>
                </c:pt>
                <c:pt idx="75">
                  <c:v>0.4323347653595937</c:v>
                </c:pt>
                <c:pt idx="76">
                  <c:v>0.4296137514259748</c:v>
                </c:pt>
                <c:pt idx="77">
                  <c:v>0.4268927374923558</c:v>
                </c:pt>
                <c:pt idx="78">
                  <c:v>0.4241717235587368</c:v>
                </c:pt>
                <c:pt idx="79">
                  <c:v>0.4214507096251178</c:v>
                </c:pt>
                <c:pt idx="80">
                  <c:v>0.41872969569149876</c:v>
                </c:pt>
                <c:pt idx="81">
                  <c:v>0.4160086817578799</c:v>
                </c:pt>
                <c:pt idx="82">
                  <c:v>0.41328766782426085</c:v>
                </c:pt>
                <c:pt idx="83">
                  <c:v>0.41056665389064184</c:v>
                </c:pt>
                <c:pt idx="84">
                  <c:v>0.4078456399570229</c:v>
                </c:pt>
                <c:pt idx="85">
                  <c:v>0.4051246260234038</c:v>
                </c:pt>
                <c:pt idx="86">
                  <c:v>0.402403612089785</c:v>
                </c:pt>
                <c:pt idx="87">
                  <c:v>0.39968259815616597</c:v>
                </c:pt>
                <c:pt idx="88">
                  <c:v>0.396961584222547</c:v>
                </c:pt>
                <c:pt idx="89">
                  <c:v>0.3942405702889279</c:v>
                </c:pt>
                <c:pt idx="90">
                  <c:v>0.39151955635530905</c:v>
                </c:pt>
                <c:pt idx="91">
                  <c:v>0.38879854242169</c:v>
                </c:pt>
                <c:pt idx="92">
                  <c:v>0.38607752848807103</c:v>
                </c:pt>
                <c:pt idx="93">
                  <c:v>0.38335651455445197</c:v>
                </c:pt>
                <c:pt idx="94">
                  <c:v>0.38063550062083307</c:v>
                </c:pt>
                <c:pt idx="95">
                  <c:v>0.37791448668721395</c:v>
                </c:pt>
                <c:pt idx="96">
                  <c:v>0.37519347275359505</c:v>
                </c:pt>
                <c:pt idx="97">
                  <c:v>0.372472458819976</c:v>
                </c:pt>
                <c:pt idx="98">
                  <c:v>0.36975144488635703</c:v>
                </c:pt>
                <c:pt idx="99">
                  <c:v>0.36703043095273796</c:v>
                </c:pt>
                <c:pt idx="100">
                  <c:v>0.3643094170191191</c:v>
                </c:pt>
                <c:pt idx="101">
                  <c:v>0.3615884030855001</c:v>
                </c:pt>
                <c:pt idx="102">
                  <c:v>0.3588673891518811</c:v>
                </c:pt>
                <c:pt idx="103">
                  <c:v>0.3561463752182621</c:v>
                </c:pt>
                <c:pt idx="104">
                  <c:v>0.3534253612846431</c:v>
                </c:pt>
                <c:pt idx="105">
                  <c:v>0.350704347351024</c:v>
                </c:pt>
                <c:pt idx="106">
                  <c:v>0.34798333341740517</c:v>
                </c:pt>
                <c:pt idx="107">
                  <c:v>0.34526231948378616</c:v>
                </c:pt>
                <c:pt idx="108">
                  <c:v>0.3425413055501672</c:v>
                </c:pt>
                <c:pt idx="109">
                  <c:v>0.33982029161654814</c:v>
                </c:pt>
                <c:pt idx="110">
                  <c:v>0.3370992776829293</c:v>
                </c:pt>
                <c:pt idx="111">
                  <c:v>0.3343782637493101</c:v>
                </c:pt>
                <c:pt idx="112">
                  <c:v>0.3316572498156912</c:v>
                </c:pt>
                <c:pt idx="113">
                  <c:v>0.32893623588207216</c:v>
                </c:pt>
                <c:pt idx="114">
                  <c:v>0.3262152219484533</c:v>
                </c:pt>
                <c:pt idx="115">
                  <c:v>0.3234942080148343</c:v>
                </c:pt>
                <c:pt idx="116">
                  <c:v>0.3207731940812153</c:v>
                </c:pt>
                <c:pt idx="117">
                  <c:v>0.3180521801475964</c:v>
                </c:pt>
                <c:pt idx="118">
                  <c:v>0.3153311662139773</c:v>
                </c:pt>
                <c:pt idx="119">
                  <c:v>0.31261015228035827</c:v>
                </c:pt>
                <c:pt idx="120">
                  <c:v>0.3098891383467394</c:v>
                </c:pt>
                <c:pt idx="121">
                  <c:v>0.30716812441312036</c:v>
                </c:pt>
                <c:pt idx="122">
                  <c:v>0.3044471104795014</c:v>
                </c:pt>
                <c:pt idx="123">
                  <c:v>0.3017260965458824</c:v>
                </c:pt>
                <c:pt idx="124">
                  <c:v>0.29900508261226344</c:v>
                </c:pt>
                <c:pt idx="125">
                  <c:v>0.2962840686786444</c:v>
                </c:pt>
                <c:pt idx="126">
                  <c:v>0.29356305474502536</c:v>
                </c:pt>
                <c:pt idx="127">
                  <c:v>0.2908420408114064</c:v>
                </c:pt>
                <c:pt idx="128">
                  <c:v>0.28812102687778746</c:v>
                </c:pt>
                <c:pt idx="129">
                  <c:v>0.2854000129441684</c:v>
                </c:pt>
                <c:pt idx="130">
                  <c:v>0.2826789990105495</c:v>
                </c:pt>
                <c:pt idx="131">
                  <c:v>0.27995798507693054</c:v>
                </c:pt>
                <c:pt idx="132">
                  <c:v>0.27723697114331153</c:v>
                </c:pt>
                <c:pt idx="133">
                  <c:v>0.2745159572096924</c:v>
                </c:pt>
                <c:pt idx="134">
                  <c:v>0.27179494327607345</c:v>
                </c:pt>
                <c:pt idx="135">
                  <c:v>0.26907392934245455</c:v>
                </c:pt>
                <c:pt idx="136">
                  <c:v>0.2663529154088355</c:v>
                </c:pt>
                <c:pt idx="137">
                  <c:v>0.2636319014752166</c:v>
                </c:pt>
                <c:pt idx="138">
                  <c:v>0.2609108875415976</c:v>
                </c:pt>
                <c:pt idx="139">
                  <c:v>0.2581898736079785</c:v>
                </c:pt>
                <c:pt idx="140">
                  <c:v>0.2554688596743597</c:v>
                </c:pt>
                <c:pt idx="141">
                  <c:v>0.25274784574074066</c:v>
                </c:pt>
                <c:pt idx="142">
                  <c:v>0.25002683180712154</c:v>
                </c:pt>
                <c:pt idx="143">
                  <c:v>0.24730581787350261</c:v>
                </c:pt>
                <c:pt idx="144">
                  <c:v>0.24458480393988366</c:v>
                </c:pt>
                <c:pt idx="145">
                  <c:v>0.2418637900062647</c:v>
                </c:pt>
                <c:pt idx="146">
                  <c:v>0.23914277607264559</c:v>
                </c:pt>
                <c:pt idx="147">
                  <c:v>0.2364217621390267</c:v>
                </c:pt>
                <c:pt idx="148">
                  <c:v>0.23370074820540768</c:v>
                </c:pt>
                <c:pt idx="149">
                  <c:v>0.23097973427178867</c:v>
                </c:pt>
                <c:pt idx="150">
                  <c:v>0.22825872033816974</c:v>
                </c:pt>
                <c:pt idx="151">
                  <c:v>0.22553770640455068</c:v>
                </c:pt>
                <c:pt idx="152">
                  <c:v>0.22281669247093172</c:v>
                </c:pt>
                <c:pt idx="153">
                  <c:v>0.2200956785373128</c:v>
                </c:pt>
                <c:pt idx="154">
                  <c:v>0.21737466460369376</c:v>
                </c:pt>
                <c:pt idx="155">
                  <c:v>0.2146536506700749</c:v>
                </c:pt>
                <c:pt idx="156">
                  <c:v>0.2119326367364558</c:v>
                </c:pt>
                <c:pt idx="157">
                  <c:v>0.20921162280283673</c:v>
                </c:pt>
                <c:pt idx="158">
                  <c:v>0.20649060886921794</c:v>
                </c:pt>
                <c:pt idx="159">
                  <c:v>0.20376959493559896</c:v>
                </c:pt>
                <c:pt idx="160">
                  <c:v>0.20104858100197984</c:v>
                </c:pt>
                <c:pt idx="161">
                  <c:v>0.1983275670683609</c:v>
                </c:pt>
                <c:pt idx="162">
                  <c:v>0.1956065531347419</c:v>
                </c:pt>
                <c:pt idx="163">
                  <c:v>0.19288553920112295</c:v>
                </c:pt>
                <c:pt idx="164">
                  <c:v>0.19016452526750385</c:v>
                </c:pt>
                <c:pt idx="165">
                  <c:v>0.18744351133388484</c:v>
                </c:pt>
                <c:pt idx="166">
                  <c:v>0.184722497400266</c:v>
                </c:pt>
                <c:pt idx="167">
                  <c:v>0.18200148346664696</c:v>
                </c:pt>
                <c:pt idx="168">
                  <c:v>0.17928046953302798</c:v>
                </c:pt>
                <c:pt idx="169">
                  <c:v>0.17655945559940897</c:v>
                </c:pt>
                <c:pt idx="170">
                  <c:v>0.17383844166579007</c:v>
                </c:pt>
                <c:pt idx="171">
                  <c:v>0.1711174277321709</c:v>
                </c:pt>
                <c:pt idx="172">
                  <c:v>0.16839641379855208</c:v>
                </c:pt>
                <c:pt idx="173">
                  <c:v>0.16567539986493293</c:v>
                </c:pt>
                <c:pt idx="174">
                  <c:v>0.16295438593131406</c:v>
                </c:pt>
                <c:pt idx="175">
                  <c:v>0.1602333719976951</c:v>
                </c:pt>
                <c:pt idx="176">
                  <c:v>0.15751235806407615</c:v>
                </c:pt>
                <c:pt idx="177">
                  <c:v>0.15479134413045698</c:v>
                </c:pt>
                <c:pt idx="178">
                  <c:v>0.1520703301968381</c:v>
                </c:pt>
                <c:pt idx="179">
                  <c:v>0.14934931626321907</c:v>
                </c:pt>
                <c:pt idx="180">
                  <c:v>0.1466283023296001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Sheet1!$F$367</c:f>
              <c:strCache>
                <c:ptCount val="1"/>
                <c:pt idx="0">
                  <c:v>1 uA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Sheet1!$A$368:$A$548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Sheet1!$F$368:$F$548</c:f>
              <c:numCache>
                <c:ptCount val="181"/>
                <c:pt idx="0">
                  <c:v>0.5575710967627606</c:v>
                </c:pt>
                <c:pt idx="1">
                  <c:v>0.5544886814373551</c:v>
                </c:pt>
                <c:pt idx="2">
                  <c:v>0.5514062661119492</c:v>
                </c:pt>
                <c:pt idx="3">
                  <c:v>0.5483238507865438</c:v>
                </c:pt>
                <c:pt idx="4">
                  <c:v>0.5452414354611381</c:v>
                </c:pt>
                <c:pt idx="5">
                  <c:v>0.5421590201357324</c:v>
                </c:pt>
                <c:pt idx="6">
                  <c:v>0.5390766048103267</c:v>
                </c:pt>
                <c:pt idx="7">
                  <c:v>0.5359941894849211</c:v>
                </c:pt>
                <c:pt idx="8">
                  <c:v>0.5329117741595154</c:v>
                </c:pt>
                <c:pt idx="9">
                  <c:v>0.52982935883411</c:v>
                </c:pt>
                <c:pt idx="10">
                  <c:v>0.5267469435087043</c:v>
                </c:pt>
                <c:pt idx="11">
                  <c:v>0.5236645281832987</c:v>
                </c:pt>
                <c:pt idx="12">
                  <c:v>0.520582112857893</c:v>
                </c:pt>
                <c:pt idx="13">
                  <c:v>0.5174996975324873</c:v>
                </c:pt>
                <c:pt idx="14">
                  <c:v>0.5144172822070817</c:v>
                </c:pt>
                <c:pt idx="15">
                  <c:v>0.511334866881676</c:v>
                </c:pt>
                <c:pt idx="16">
                  <c:v>0.5082524515562705</c:v>
                </c:pt>
                <c:pt idx="17">
                  <c:v>0.5051700362308646</c:v>
                </c:pt>
                <c:pt idx="18">
                  <c:v>0.5020876209054592</c:v>
                </c:pt>
                <c:pt idx="19">
                  <c:v>0.49900520558005346</c:v>
                </c:pt>
                <c:pt idx="20">
                  <c:v>0.49592279025464786</c:v>
                </c:pt>
                <c:pt idx="21">
                  <c:v>0.49284037492924226</c:v>
                </c:pt>
                <c:pt idx="22">
                  <c:v>0.4897579596038366</c:v>
                </c:pt>
                <c:pt idx="23">
                  <c:v>0.4866755442784309</c:v>
                </c:pt>
                <c:pt idx="24">
                  <c:v>0.4835931289530254</c:v>
                </c:pt>
                <c:pt idx="25">
                  <c:v>0.4805107136276197</c:v>
                </c:pt>
                <c:pt idx="26">
                  <c:v>0.477428298302214</c:v>
                </c:pt>
                <c:pt idx="27">
                  <c:v>0.4743458829768085</c:v>
                </c:pt>
                <c:pt idx="28">
                  <c:v>0.4712634676514028</c:v>
                </c:pt>
                <c:pt idx="29">
                  <c:v>0.46818105232599705</c:v>
                </c:pt>
                <c:pt idx="30">
                  <c:v>0.46509863700059145</c:v>
                </c:pt>
                <c:pt idx="31">
                  <c:v>0.46201622167518586</c:v>
                </c:pt>
                <c:pt idx="32">
                  <c:v>0.4589338063497803</c:v>
                </c:pt>
                <c:pt idx="33">
                  <c:v>0.4558513910243747</c:v>
                </c:pt>
                <c:pt idx="34">
                  <c:v>0.45276897569896907</c:v>
                </c:pt>
                <c:pt idx="35">
                  <c:v>0.4496865603735633</c:v>
                </c:pt>
                <c:pt idx="36">
                  <c:v>0.4466041450481576</c:v>
                </c:pt>
                <c:pt idx="37">
                  <c:v>0.4435217297227521</c:v>
                </c:pt>
                <c:pt idx="38">
                  <c:v>0.4404393143973465</c:v>
                </c:pt>
                <c:pt idx="39">
                  <c:v>0.4373568990719408</c:v>
                </c:pt>
                <c:pt idx="40">
                  <c:v>0.43427448374653516</c:v>
                </c:pt>
                <c:pt idx="41">
                  <c:v>0.4311920684211296</c:v>
                </c:pt>
                <c:pt idx="42">
                  <c:v>0.42810965309572396</c:v>
                </c:pt>
                <c:pt idx="43">
                  <c:v>0.4250272377703183</c:v>
                </c:pt>
                <c:pt idx="44">
                  <c:v>0.4219448224449126</c:v>
                </c:pt>
                <c:pt idx="45">
                  <c:v>0.41886240711950706</c:v>
                </c:pt>
                <c:pt idx="46">
                  <c:v>0.4157799917941014</c:v>
                </c:pt>
                <c:pt idx="47">
                  <c:v>0.4126975764686957</c:v>
                </c:pt>
                <c:pt idx="48">
                  <c:v>0.40961516114329005</c:v>
                </c:pt>
                <c:pt idx="49">
                  <c:v>0.40653274581788446</c:v>
                </c:pt>
                <c:pt idx="50">
                  <c:v>0.40345033049247875</c:v>
                </c:pt>
                <c:pt idx="51">
                  <c:v>0.4003679151670732</c:v>
                </c:pt>
                <c:pt idx="52">
                  <c:v>0.3972854998416676</c:v>
                </c:pt>
                <c:pt idx="53">
                  <c:v>0.3942030845162619</c:v>
                </c:pt>
                <c:pt idx="54">
                  <c:v>0.3911206691908563</c:v>
                </c:pt>
                <c:pt idx="55">
                  <c:v>0.38803825386545066</c:v>
                </c:pt>
                <c:pt idx="56">
                  <c:v>0.38495583854004506</c:v>
                </c:pt>
                <c:pt idx="57">
                  <c:v>0.3818734232146394</c:v>
                </c:pt>
                <c:pt idx="58">
                  <c:v>0.3787910078892337</c:v>
                </c:pt>
                <c:pt idx="59">
                  <c:v>0.37570859256382816</c:v>
                </c:pt>
                <c:pt idx="60">
                  <c:v>0.3726261772384224</c:v>
                </c:pt>
                <c:pt idx="61">
                  <c:v>0.36954376191301685</c:v>
                </c:pt>
                <c:pt idx="62">
                  <c:v>0.3664613465876112</c:v>
                </c:pt>
                <c:pt idx="63">
                  <c:v>0.36337893126220555</c:v>
                </c:pt>
                <c:pt idx="64">
                  <c:v>0.3602965159368</c:v>
                </c:pt>
                <c:pt idx="65">
                  <c:v>0.3572141006113942</c:v>
                </c:pt>
                <c:pt idx="66">
                  <c:v>0.3541316852859886</c:v>
                </c:pt>
                <c:pt idx="67">
                  <c:v>0.35104926996058305</c:v>
                </c:pt>
                <c:pt idx="68">
                  <c:v>0.34796685463517746</c:v>
                </c:pt>
                <c:pt idx="69">
                  <c:v>0.34488443930977175</c:v>
                </c:pt>
                <c:pt idx="70">
                  <c:v>0.3418020239843661</c:v>
                </c:pt>
                <c:pt idx="71">
                  <c:v>0.3387196086589605</c:v>
                </c:pt>
                <c:pt idx="72">
                  <c:v>0.3356371933335549</c:v>
                </c:pt>
                <c:pt idx="73">
                  <c:v>0.33255477800814914</c:v>
                </c:pt>
                <c:pt idx="74">
                  <c:v>0.3294723626827436</c:v>
                </c:pt>
                <c:pt idx="75">
                  <c:v>0.3263899473573379</c:v>
                </c:pt>
                <c:pt idx="76">
                  <c:v>0.32330753203193235</c:v>
                </c:pt>
                <c:pt idx="77">
                  <c:v>0.3202251167065267</c:v>
                </c:pt>
                <c:pt idx="78">
                  <c:v>0.317142701381121</c:v>
                </c:pt>
                <c:pt idx="79">
                  <c:v>0.3140602860557154</c:v>
                </c:pt>
                <c:pt idx="80">
                  <c:v>0.3109778707303097</c:v>
                </c:pt>
                <c:pt idx="81">
                  <c:v>0.3078954554049042</c:v>
                </c:pt>
                <c:pt idx="82">
                  <c:v>0.30481304007949855</c:v>
                </c:pt>
                <c:pt idx="83">
                  <c:v>0.30173062475409285</c:v>
                </c:pt>
                <c:pt idx="84">
                  <c:v>0.2986482094286872</c:v>
                </c:pt>
                <c:pt idx="85">
                  <c:v>0.29556579410328154</c:v>
                </c:pt>
                <c:pt idx="86">
                  <c:v>0.29248337877787606</c:v>
                </c:pt>
                <c:pt idx="87">
                  <c:v>0.2894009634524704</c:v>
                </c:pt>
                <c:pt idx="88">
                  <c:v>0.28631854812706475</c:v>
                </c:pt>
                <c:pt idx="89">
                  <c:v>0.28323613280165905</c:v>
                </c:pt>
                <c:pt idx="90">
                  <c:v>0.2801537174762535</c:v>
                </c:pt>
                <c:pt idx="91">
                  <c:v>0.2770713021508478</c:v>
                </c:pt>
                <c:pt idx="92">
                  <c:v>0.27398888682544226</c:v>
                </c:pt>
                <c:pt idx="93">
                  <c:v>0.2709064715000365</c:v>
                </c:pt>
                <c:pt idx="94">
                  <c:v>0.26782405617463095</c:v>
                </c:pt>
                <c:pt idx="95">
                  <c:v>0.2647416408492252</c:v>
                </c:pt>
                <c:pt idx="96">
                  <c:v>0.2616592255238197</c:v>
                </c:pt>
                <c:pt idx="97">
                  <c:v>0.25857681019841394</c:v>
                </c:pt>
                <c:pt idx="98">
                  <c:v>0.25549439487300835</c:v>
                </c:pt>
                <c:pt idx="99">
                  <c:v>0.25241197954760264</c:v>
                </c:pt>
                <c:pt idx="100">
                  <c:v>0.24932956422219715</c:v>
                </c:pt>
                <c:pt idx="101">
                  <c:v>0.24624714889679145</c:v>
                </c:pt>
                <c:pt idx="102">
                  <c:v>0.2431647335713858</c:v>
                </c:pt>
                <c:pt idx="103">
                  <c:v>0.24008231824598017</c:v>
                </c:pt>
                <c:pt idx="104">
                  <c:v>0.2369999029205745</c:v>
                </c:pt>
                <c:pt idx="105">
                  <c:v>0.23391748759516878</c:v>
                </c:pt>
                <c:pt idx="106">
                  <c:v>0.23083507226976327</c:v>
                </c:pt>
                <c:pt idx="107">
                  <c:v>0.22775265694435765</c:v>
                </c:pt>
                <c:pt idx="108">
                  <c:v>0.2246702416189521</c:v>
                </c:pt>
                <c:pt idx="109">
                  <c:v>0.22158782629354631</c:v>
                </c:pt>
                <c:pt idx="110">
                  <c:v>0.21850541096814086</c:v>
                </c:pt>
                <c:pt idx="111">
                  <c:v>0.21542299564273498</c:v>
                </c:pt>
                <c:pt idx="112">
                  <c:v>0.2123405803173295</c:v>
                </c:pt>
                <c:pt idx="113">
                  <c:v>0.20925816499192373</c:v>
                </c:pt>
                <c:pt idx="114">
                  <c:v>0.20617574966651828</c:v>
                </c:pt>
                <c:pt idx="115">
                  <c:v>0.2030933343411126</c:v>
                </c:pt>
                <c:pt idx="116">
                  <c:v>0.20001091901570692</c:v>
                </c:pt>
                <c:pt idx="117">
                  <c:v>0.19692850369030138</c:v>
                </c:pt>
                <c:pt idx="118">
                  <c:v>0.19384608836489564</c:v>
                </c:pt>
                <c:pt idx="119">
                  <c:v>0.19076367303949002</c:v>
                </c:pt>
                <c:pt idx="120">
                  <c:v>0.18768125771408448</c:v>
                </c:pt>
                <c:pt idx="121">
                  <c:v>0.18459884238867874</c:v>
                </c:pt>
                <c:pt idx="122">
                  <c:v>0.18151642706327317</c:v>
                </c:pt>
                <c:pt idx="123">
                  <c:v>0.17843401173786747</c:v>
                </c:pt>
                <c:pt idx="124">
                  <c:v>0.1753515964124619</c:v>
                </c:pt>
                <c:pt idx="125">
                  <c:v>0.17226918108705622</c:v>
                </c:pt>
                <c:pt idx="126">
                  <c:v>0.16918676576165054</c:v>
                </c:pt>
                <c:pt idx="127">
                  <c:v>0.16610435043624494</c:v>
                </c:pt>
                <c:pt idx="128">
                  <c:v>0.16302193511083932</c:v>
                </c:pt>
                <c:pt idx="129">
                  <c:v>0.1599395197854336</c:v>
                </c:pt>
                <c:pt idx="130">
                  <c:v>0.15685710446002807</c:v>
                </c:pt>
                <c:pt idx="131">
                  <c:v>0.15377468913462247</c:v>
                </c:pt>
                <c:pt idx="132">
                  <c:v>0.15069227380921685</c:v>
                </c:pt>
                <c:pt idx="133">
                  <c:v>0.14760985848381106</c:v>
                </c:pt>
                <c:pt idx="134">
                  <c:v>0.14452744315840546</c:v>
                </c:pt>
                <c:pt idx="135">
                  <c:v>0.1414450278329999</c:v>
                </c:pt>
                <c:pt idx="136">
                  <c:v>0.1383626125075942</c:v>
                </c:pt>
                <c:pt idx="137">
                  <c:v>0.13528019718218867</c:v>
                </c:pt>
                <c:pt idx="138">
                  <c:v>0.13219778185678296</c:v>
                </c:pt>
                <c:pt idx="139">
                  <c:v>0.12911536653137726</c:v>
                </c:pt>
                <c:pt idx="140">
                  <c:v>0.12603295120597177</c:v>
                </c:pt>
                <c:pt idx="141">
                  <c:v>0.12295053588056612</c:v>
                </c:pt>
                <c:pt idx="142">
                  <c:v>0.11986812055516034</c:v>
                </c:pt>
                <c:pt idx="143">
                  <c:v>0.11678570522975477</c:v>
                </c:pt>
                <c:pt idx="144">
                  <c:v>0.11370328990434918</c:v>
                </c:pt>
                <c:pt idx="145">
                  <c:v>0.11062087457894358</c:v>
                </c:pt>
                <c:pt idx="146">
                  <c:v>0.1075384592535378</c:v>
                </c:pt>
                <c:pt idx="147">
                  <c:v>0.10445604392813225</c:v>
                </c:pt>
                <c:pt idx="148">
                  <c:v>0.10137362860272663</c:v>
                </c:pt>
                <c:pt idx="149">
                  <c:v>0.09829121327732095</c:v>
                </c:pt>
                <c:pt idx="150">
                  <c:v>0.09520879795191534</c:v>
                </c:pt>
                <c:pt idx="151">
                  <c:v>0.09212638262650964</c:v>
                </c:pt>
                <c:pt idx="152">
                  <c:v>0.08904396730110405</c:v>
                </c:pt>
                <c:pt idx="153">
                  <c:v>0.08596155197569845</c:v>
                </c:pt>
                <c:pt idx="154">
                  <c:v>0.08287913665029276</c:v>
                </c:pt>
                <c:pt idx="155">
                  <c:v>0.07979672132488727</c:v>
                </c:pt>
                <c:pt idx="156">
                  <c:v>0.07671430599948151</c:v>
                </c:pt>
                <c:pt idx="157">
                  <c:v>0.07363189067407583</c:v>
                </c:pt>
                <c:pt idx="158">
                  <c:v>0.07054947534867036</c:v>
                </c:pt>
                <c:pt idx="159">
                  <c:v>0.06746706002326472</c:v>
                </c:pt>
                <c:pt idx="160">
                  <c:v>0.06438464469785898</c:v>
                </c:pt>
                <c:pt idx="161">
                  <c:v>0.06130222937245338</c:v>
                </c:pt>
                <c:pt idx="162">
                  <c:v>0.058219814047047735</c:v>
                </c:pt>
                <c:pt idx="163">
                  <c:v>0.05513739872164215</c:v>
                </c:pt>
                <c:pt idx="164">
                  <c:v>0.05205498339623639</c:v>
                </c:pt>
                <c:pt idx="165">
                  <c:v>0.04897256807083074</c:v>
                </c:pt>
                <c:pt idx="166">
                  <c:v>0.045890152745425246</c:v>
                </c:pt>
                <c:pt idx="167">
                  <c:v>0.04280773742001959</c:v>
                </c:pt>
                <c:pt idx="168">
                  <c:v>0.03972532209461393</c:v>
                </c:pt>
                <c:pt idx="169">
                  <c:v>0.036642906769208256</c:v>
                </c:pt>
                <c:pt idx="170">
                  <c:v>0.0335604914438027</c:v>
                </c:pt>
                <c:pt idx="171">
                  <c:v>0.030478076118396896</c:v>
                </c:pt>
                <c:pt idx="172">
                  <c:v>0.02739566079299144</c:v>
                </c:pt>
                <c:pt idx="173">
                  <c:v>0.02431324546758564</c:v>
                </c:pt>
                <c:pt idx="174">
                  <c:v>0.021230830142180114</c:v>
                </c:pt>
                <c:pt idx="175">
                  <c:v>0.018148414816774518</c:v>
                </c:pt>
                <c:pt idx="176">
                  <c:v>0.015065999491368906</c:v>
                </c:pt>
                <c:pt idx="177">
                  <c:v>0.011983584165963098</c:v>
                </c:pt>
                <c:pt idx="178">
                  <c:v>0.008901168840557588</c:v>
                </c:pt>
                <c:pt idx="179">
                  <c:v>0.005818753515151914</c:v>
                </c:pt>
                <c:pt idx="180">
                  <c:v>0.0027363381897462903</c:v>
                </c:pt>
              </c:numCache>
            </c:numRef>
          </c:yVal>
          <c:smooth val="1"/>
        </c:ser>
        <c:axId val="48705093"/>
        <c:axId val="35692654"/>
      </c:scatterChart>
      <c:valAx>
        <c:axId val="48705093"/>
        <c:scaling>
          <c:orientation val="minMax"/>
          <c:max val="13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in deg. C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692654"/>
        <c:crosses val="autoZero"/>
        <c:crossBetween val="midCat"/>
        <c:dispUnits/>
        <c:majorUnit val="10"/>
        <c:minorUnit val="5"/>
      </c:valAx>
      <c:valAx>
        <c:axId val="35692654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Forward Voltage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8705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2225"/>
          <c:w val="0.086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Derivative of Forward Voltage with Temperature versus Constant Current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51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Sheet1!$B$551</c:f>
              <c:strCache>
                <c:ptCount val="1"/>
                <c:pt idx="0">
                  <c:v>dV/dT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Sheet1!$A$552:$A$648</c:f>
              <c:numCache>
                <c:ptCount val="97"/>
                <c:pt idx="0">
                  <c:v>1E-09</c:v>
                </c:pt>
                <c:pt idx="1">
                  <c:v>1.2115276586285887E-09</c:v>
                </c:pt>
                <c:pt idx="2">
                  <c:v>1.46779926762207E-09</c:v>
                </c:pt>
                <c:pt idx="3">
                  <c:v>1.7782794100389236E-09</c:v>
                </c:pt>
                <c:pt idx="4">
                  <c:v>2.154434690031885E-09</c:v>
                </c:pt>
                <c:pt idx="5">
                  <c:v>2.6101572156825387E-09</c:v>
                </c:pt>
                <c:pt idx="6">
                  <c:v>3.162277660168382E-09</c:v>
                </c:pt>
                <c:pt idx="7">
                  <c:v>3.831186849557291E-09</c:v>
                </c:pt>
                <c:pt idx="8">
                  <c:v>4.6415888336127836E-09</c:v>
                </c:pt>
                <c:pt idx="9">
                  <c:v>5.623413251903497E-09</c:v>
                </c:pt>
                <c:pt idx="10">
                  <c:v>6.812920690579621E-09</c:v>
                </c:pt>
                <c:pt idx="11">
                  <c:v>8.254041852680196E-09</c:v>
                </c:pt>
                <c:pt idx="12">
                  <c:v>1.0000000000000015E-08</c:v>
                </c:pt>
                <c:pt idx="13">
                  <c:v>1.2115276586285905E-08</c:v>
                </c:pt>
                <c:pt idx="14">
                  <c:v>1.4677992676220721E-08</c:v>
                </c:pt>
                <c:pt idx="15">
                  <c:v>1.778279410038926E-08</c:v>
                </c:pt>
                <c:pt idx="16">
                  <c:v>2.154434690031888E-08</c:v>
                </c:pt>
                <c:pt idx="17">
                  <c:v>2.610157215682542E-08</c:v>
                </c:pt>
                <c:pt idx="18">
                  <c:v>3.162277660168386E-08</c:v>
                </c:pt>
                <c:pt idx="19">
                  <c:v>3.831186849557296E-08</c:v>
                </c:pt>
                <c:pt idx="20">
                  <c:v>4.6415888336127893E-08</c:v>
                </c:pt>
                <c:pt idx="21">
                  <c:v>5.6234132519035044E-08</c:v>
                </c:pt>
                <c:pt idx="22">
                  <c:v>6.81292069057963E-08</c:v>
                </c:pt>
                <c:pt idx="23">
                  <c:v>8.254041852680206E-08</c:v>
                </c:pt>
                <c:pt idx="24">
                  <c:v>1.0000000000000027E-07</c:v>
                </c:pt>
                <c:pt idx="25">
                  <c:v>1.211527658628592E-07</c:v>
                </c:pt>
                <c:pt idx="26">
                  <c:v>1.467799267622074E-07</c:v>
                </c:pt>
                <c:pt idx="27">
                  <c:v>1.7782794100389285E-07</c:v>
                </c:pt>
                <c:pt idx="28">
                  <c:v>2.154434690031891E-07</c:v>
                </c:pt>
                <c:pt idx="29">
                  <c:v>2.610157215682546E-07</c:v>
                </c:pt>
                <c:pt idx="30">
                  <c:v>3.162277660168391E-07</c:v>
                </c:pt>
                <c:pt idx="31">
                  <c:v>3.831186849557302E-07</c:v>
                </c:pt>
                <c:pt idx="32">
                  <c:v>4.641588833612797E-07</c:v>
                </c:pt>
                <c:pt idx="33">
                  <c:v>5.623413251903514E-07</c:v>
                </c:pt>
                <c:pt idx="34">
                  <c:v>6.812920690579641E-07</c:v>
                </c:pt>
                <c:pt idx="35">
                  <c:v>8.25404185268022E-07</c:v>
                </c:pt>
                <c:pt idx="36">
                  <c:v>1.0000000000000044E-06</c:v>
                </c:pt>
                <c:pt idx="37">
                  <c:v>1.2115276586285939E-06</c:v>
                </c:pt>
                <c:pt idx="38">
                  <c:v>1.4677992676220762E-06</c:v>
                </c:pt>
                <c:pt idx="39">
                  <c:v>1.778279410038931E-06</c:v>
                </c:pt>
                <c:pt idx="40">
                  <c:v>2.1544346900318937E-06</c:v>
                </c:pt>
                <c:pt idx="41">
                  <c:v>2.6101572156825492E-06</c:v>
                </c:pt>
                <c:pt idx="42">
                  <c:v>3.162277660168395E-06</c:v>
                </c:pt>
                <c:pt idx="43">
                  <c:v>3.831186849557307E-06</c:v>
                </c:pt>
                <c:pt idx="44">
                  <c:v>4.641588833612802E-06</c:v>
                </c:pt>
                <c:pt idx="45">
                  <c:v>5.62341325190352E-06</c:v>
                </c:pt>
                <c:pt idx="46">
                  <c:v>6.812920690579649E-06</c:v>
                </c:pt>
                <c:pt idx="47">
                  <c:v>8.254041852680229E-06</c:v>
                </c:pt>
                <c:pt idx="48">
                  <c:v>1.0000000000000055E-05</c:v>
                </c:pt>
                <c:pt idx="49">
                  <c:v>1.2115276586285952E-05</c:v>
                </c:pt>
                <c:pt idx="50">
                  <c:v>1.4677992676220778E-05</c:v>
                </c:pt>
                <c:pt idx="51">
                  <c:v>1.778279410038933E-05</c:v>
                </c:pt>
                <c:pt idx="52">
                  <c:v>2.1544346900318966E-05</c:v>
                </c:pt>
                <c:pt idx="53">
                  <c:v>2.6101572156825525E-05</c:v>
                </c:pt>
                <c:pt idx="54">
                  <c:v>3.1622776601683985E-05</c:v>
                </c:pt>
                <c:pt idx="55">
                  <c:v>3.831186849557311E-05</c:v>
                </c:pt>
                <c:pt idx="56">
                  <c:v>4.641588833612808E-05</c:v>
                </c:pt>
                <c:pt idx="57">
                  <c:v>5.6234132519035266E-05</c:v>
                </c:pt>
                <c:pt idx="58">
                  <c:v>6.812920690579657E-05</c:v>
                </c:pt>
                <c:pt idx="59">
                  <c:v>8.254041852680239E-05</c:v>
                </c:pt>
                <c:pt idx="60">
                  <c:v>0.00010000000000000067</c:v>
                </c:pt>
                <c:pt idx="61">
                  <c:v>0.00012115276586285967</c:v>
                </c:pt>
                <c:pt idx="62">
                  <c:v>0.00014677992676220798</c:v>
                </c:pt>
                <c:pt idx="63">
                  <c:v>0.00017782794100389354</c:v>
                </c:pt>
                <c:pt idx="64">
                  <c:v>0.00021544346900318994</c:v>
                </c:pt>
                <c:pt idx="65">
                  <c:v>0.0002610157215682556</c:v>
                </c:pt>
                <c:pt idx="66">
                  <c:v>0.00031622776601684027</c:v>
                </c:pt>
                <c:pt idx="67">
                  <c:v>0.0003831186849557316</c:v>
                </c:pt>
                <c:pt idx="68">
                  <c:v>0.0004641588833612814</c:v>
                </c:pt>
                <c:pt idx="69">
                  <c:v>0.0005623413251903534</c:v>
                </c:pt>
                <c:pt idx="70">
                  <c:v>0.0006812920690579666</c:v>
                </c:pt>
                <c:pt idx="71">
                  <c:v>0.000825404185268025</c:v>
                </c:pt>
                <c:pt idx="72">
                  <c:v>0.001000000000000008</c:v>
                </c:pt>
                <c:pt idx="73">
                  <c:v>0.0012115276586285983</c:v>
                </c:pt>
                <c:pt idx="74">
                  <c:v>0.0014677992676220817</c:v>
                </c:pt>
                <c:pt idx="75">
                  <c:v>0.0017782794100389377</c:v>
                </c:pt>
                <c:pt idx="76">
                  <c:v>0.002154434690031902</c:v>
                </c:pt>
                <c:pt idx="77">
                  <c:v>0.002610157215682559</c:v>
                </c:pt>
                <c:pt idx="78">
                  <c:v>0.0031622776601684067</c:v>
                </c:pt>
                <c:pt idx="79">
                  <c:v>0.0038311868495573215</c:v>
                </c:pt>
                <c:pt idx="80">
                  <c:v>0.004641588833612821</c:v>
                </c:pt>
                <c:pt idx="81">
                  <c:v>0.005623413251903542</c:v>
                </c:pt>
                <c:pt idx="82">
                  <c:v>0.006812920690579676</c:v>
                </c:pt>
                <c:pt idx="83">
                  <c:v>0.008254041852680262</c:v>
                </c:pt>
                <c:pt idx="84">
                  <c:v>0.010000000000000096</c:v>
                </c:pt>
                <c:pt idx="85">
                  <c:v>0.012115276586286002</c:v>
                </c:pt>
                <c:pt idx="86">
                  <c:v>0.014677992676220839</c:v>
                </c:pt>
                <c:pt idx="87">
                  <c:v>0.017782794100389403</c:v>
                </c:pt>
                <c:pt idx="88">
                  <c:v>0.02154434690031905</c:v>
                </c:pt>
                <c:pt idx="89">
                  <c:v>0.02610157215682563</c:v>
                </c:pt>
                <c:pt idx="90">
                  <c:v>0.03162277660168411</c:v>
                </c:pt>
                <c:pt idx="91">
                  <c:v>0.03831186849557327</c:v>
                </c:pt>
                <c:pt idx="92">
                  <c:v>0.046415888336128266</c:v>
                </c:pt>
                <c:pt idx="93">
                  <c:v>0.056234132519035494</c:v>
                </c:pt>
                <c:pt idx="94">
                  <c:v>0.06812920690579685</c:v>
                </c:pt>
                <c:pt idx="95">
                  <c:v>0.08254041852680273</c:v>
                </c:pt>
                <c:pt idx="96">
                  <c:v>0.10000000000000109</c:v>
                </c:pt>
              </c:numCache>
            </c:numRef>
          </c:xVal>
          <c:yVal>
            <c:numRef>
              <c:f>Sheet1!$B$552:$B$648</c:f>
              <c:numCache>
                <c:ptCount val="97"/>
                <c:pt idx="0">
                  <c:v>-0.004166619500765578</c:v>
                </c:pt>
                <c:pt idx="1">
                  <c:v>-0.004136502718116691</c:v>
                </c:pt>
                <c:pt idx="2">
                  <c:v>-0.004106385935467804</c:v>
                </c:pt>
                <c:pt idx="3">
                  <c:v>-0.004076269152818917</c:v>
                </c:pt>
                <c:pt idx="4">
                  <c:v>-0.004046152370170029</c:v>
                </c:pt>
                <c:pt idx="5">
                  <c:v>-0.004016035587521141</c:v>
                </c:pt>
                <c:pt idx="6">
                  <c:v>-0.0039859188048722545</c:v>
                </c:pt>
                <c:pt idx="7">
                  <c:v>-0.003955802022223367</c:v>
                </c:pt>
                <c:pt idx="8">
                  <c:v>-0.00392568523957448</c:v>
                </c:pt>
                <c:pt idx="9">
                  <c:v>-0.0038955684569255923</c:v>
                </c:pt>
                <c:pt idx="10">
                  <c:v>-0.0038654516742767054</c:v>
                </c:pt>
                <c:pt idx="11">
                  <c:v>-0.0038353348916278177</c:v>
                </c:pt>
                <c:pt idx="12">
                  <c:v>-0.00380521810897893</c:v>
                </c:pt>
                <c:pt idx="13">
                  <c:v>-0.003775101326330043</c:v>
                </c:pt>
                <c:pt idx="14">
                  <c:v>-0.0037449845436811555</c:v>
                </c:pt>
                <c:pt idx="15">
                  <c:v>-0.0037148677610322686</c:v>
                </c:pt>
                <c:pt idx="16">
                  <c:v>-0.003684750978383381</c:v>
                </c:pt>
                <c:pt idx="17">
                  <c:v>-0.0036546341957344936</c:v>
                </c:pt>
                <c:pt idx="18">
                  <c:v>-0.0036245174130856064</c:v>
                </c:pt>
                <c:pt idx="19">
                  <c:v>-0.003594400630436719</c:v>
                </c:pt>
                <c:pt idx="20">
                  <c:v>-0.003564283847787832</c:v>
                </c:pt>
                <c:pt idx="21">
                  <c:v>-0.0035341670651389445</c:v>
                </c:pt>
                <c:pt idx="22">
                  <c:v>-0.003504050282490057</c:v>
                </c:pt>
                <c:pt idx="23">
                  <c:v>-0.0034739334998411696</c:v>
                </c:pt>
                <c:pt idx="24">
                  <c:v>-0.0034438167171922823</c:v>
                </c:pt>
                <c:pt idx="25">
                  <c:v>-0.003413699934543395</c:v>
                </c:pt>
                <c:pt idx="26">
                  <c:v>-0.0033835831518945077</c:v>
                </c:pt>
                <c:pt idx="27">
                  <c:v>-0.00335346636924562</c:v>
                </c:pt>
                <c:pt idx="28">
                  <c:v>-0.003323349586596733</c:v>
                </c:pt>
                <c:pt idx="29">
                  <c:v>-0.0032932328039478455</c:v>
                </c:pt>
                <c:pt idx="30">
                  <c:v>-0.0032631160212989586</c:v>
                </c:pt>
                <c:pt idx="31">
                  <c:v>-0.003232999238650071</c:v>
                </c:pt>
                <c:pt idx="32">
                  <c:v>-0.003202882456001183</c:v>
                </c:pt>
                <c:pt idx="33">
                  <c:v>-0.0031727656733522964</c:v>
                </c:pt>
                <c:pt idx="34">
                  <c:v>-0.0031426488907034087</c:v>
                </c:pt>
                <c:pt idx="35">
                  <c:v>-0.003112532108054522</c:v>
                </c:pt>
                <c:pt idx="36">
                  <c:v>-0.003082415325405634</c:v>
                </c:pt>
                <c:pt idx="37">
                  <c:v>-0.0030522985427567473</c:v>
                </c:pt>
                <c:pt idx="38">
                  <c:v>-0.0030221817601078596</c:v>
                </c:pt>
                <c:pt idx="39">
                  <c:v>-0.0029920649774589723</c:v>
                </c:pt>
                <c:pt idx="40">
                  <c:v>-0.002961948194810085</c:v>
                </c:pt>
                <c:pt idx="41">
                  <c:v>-0.0029318314121611977</c:v>
                </c:pt>
                <c:pt idx="42">
                  <c:v>-0.0029017146295123105</c:v>
                </c:pt>
                <c:pt idx="43">
                  <c:v>-0.0028715978468634227</c:v>
                </c:pt>
                <c:pt idx="44">
                  <c:v>-0.002841481064214536</c:v>
                </c:pt>
                <c:pt idx="45">
                  <c:v>-0.002811364281565648</c:v>
                </c:pt>
                <c:pt idx="46">
                  <c:v>-0.002781247498916761</c:v>
                </c:pt>
                <c:pt idx="47">
                  <c:v>-0.0027511307162678736</c:v>
                </c:pt>
                <c:pt idx="48">
                  <c:v>-0.0027210139336189864</c:v>
                </c:pt>
                <c:pt idx="49">
                  <c:v>-0.002690897150970099</c:v>
                </c:pt>
                <c:pt idx="50">
                  <c:v>-0.002660780368321212</c:v>
                </c:pt>
                <c:pt idx="51">
                  <c:v>-0.002630663585672324</c:v>
                </c:pt>
                <c:pt idx="52">
                  <c:v>-0.0026005468030234373</c:v>
                </c:pt>
                <c:pt idx="53">
                  <c:v>-0.0025704300203745496</c:v>
                </c:pt>
                <c:pt idx="54">
                  <c:v>-0.0025403132377256627</c:v>
                </c:pt>
                <c:pt idx="55">
                  <c:v>-0.002510196455076775</c:v>
                </c:pt>
                <c:pt idx="56">
                  <c:v>-0.0024800796724278877</c:v>
                </c:pt>
                <c:pt idx="57">
                  <c:v>-0.0024499628897790005</c:v>
                </c:pt>
                <c:pt idx="58">
                  <c:v>-0.002419846107130113</c:v>
                </c:pt>
                <c:pt idx="59">
                  <c:v>-0.0023897293244812255</c:v>
                </c:pt>
                <c:pt idx="60">
                  <c:v>-0.002359612541832338</c:v>
                </c:pt>
                <c:pt idx="61">
                  <c:v>-0.002329495759183451</c:v>
                </c:pt>
                <c:pt idx="62">
                  <c:v>-0.0022993789765345636</c:v>
                </c:pt>
                <c:pt idx="63">
                  <c:v>-0.0022692621938856764</c:v>
                </c:pt>
                <c:pt idx="64">
                  <c:v>-0.0022391454112367887</c:v>
                </c:pt>
                <c:pt idx="65">
                  <c:v>-0.0022090286285879014</c:v>
                </c:pt>
                <c:pt idx="66">
                  <c:v>-0.002178911845939014</c:v>
                </c:pt>
                <c:pt idx="67">
                  <c:v>-0.002148795063290127</c:v>
                </c:pt>
                <c:pt idx="68">
                  <c:v>-0.0021186782806412396</c:v>
                </c:pt>
                <c:pt idx="69">
                  <c:v>-0.0020885614979923523</c:v>
                </c:pt>
                <c:pt idx="70">
                  <c:v>-0.002058444715343465</c:v>
                </c:pt>
                <c:pt idx="71">
                  <c:v>-0.0020283279326945777</c:v>
                </c:pt>
                <c:pt idx="72">
                  <c:v>-0.0019982111500456905</c:v>
                </c:pt>
                <c:pt idx="73">
                  <c:v>-0.001968094367396803</c:v>
                </c:pt>
                <c:pt idx="74">
                  <c:v>-0.0019379775847479157</c:v>
                </c:pt>
                <c:pt idx="75">
                  <c:v>-0.0019078608020990284</c:v>
                </c:pt>
                <c:pt idx="76">
                  <c:v>-0.001877744019450141</c:v>
                </c:pt>
                <c:pt idx="77">
                  <c:v>-0.0018476272368012536</c:v>
                </c:pt>
                <c:pt idx="78">
                  <c:v>-0.0018175104541523664</c:v>
                </c:pt>
                <c:pt idx="79">
                  <c:v>-0.001787393671503479</c:v>
                </c:pt>
                <c:pt idx="80">
                  <c:v>-0.0017572768888545918</c:v>
                </c:pt>
                <c:pt idx="81">
                  <c:v>-0.001727160106205704</c:v>
                </c:pt>
                <c:pt idx="82">
                  <c:v>-0.0016970433235568168</c:v>
                </c:pt>
                <c:pt idx="83">
                  <c:v>-0.0016669265409079296</c:v>
                </c:pt>
                <c:pt idx="84">
                  <c:v>-0.0016368097582590423</c:v>
                </c:pt>
                <c:pt idx="85">
                  <c:v>-0.001606692975610155</c:v>
                </c:pt>
                <c:pt idx="86">
                  <c:v>-0.0015765761929612675</c:v>
                </c:pt>
                <c:pt idx="87">
                  <c:v>-0.0015464594103123802</c:v>
                </c:pt>
                <c:pt idx="88">
                  <c:v>-0.001516342627663493</c:v>
                </c:pt>
                <c:pt idx="89">
                  <c:v>-0.0014862258450146057</c:v>
                </c:pt>
                <c:pt idx="90">
                  <c:v>-0.0014561090623657184</c:v>
                </c:pt>
                <c:pt idx="91">
                  <c:v>-0.0014259922797168311</c:v>
                </c:pt>
                <c:pt idx="92">
                  <c:v>-0.0013958754970679439</c:v>
                </c:pt>
                <c:pt idx="93">
                  <c:v>-0.0013657587144190562</c:v>
                </c:pt>
                <c:pt idx="94">
                  <c:v>-0.0013356419317701689</c:v>
                </c:pt>
                <c:pt idx="95">
                  <c:v>-0.0013055251491212816</c:v>
                </c:pt>
                <c:pt idx="96">
                  <c:v>-0.0012754083664723943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Sheet1!$J$367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Sheet1!$H$368:$H$547</c:f>
              <c:numCache>
                <c:ptCount val="180"/>
              </c:numCache>
            </c:numRef>
          </c:xVal>
          <c:yVal>
            <c:numRef>
              <c:f>Sheet1!$J$368:$J$547</c:f>
              <c:numCache>
                <c:ptCount val="180"/>
              </c:numCache>
            </c:numRef>
          </c:yVal>
          <c:smooth val="1"/>
        </c:ser>
        <c:ser>
          <c:idx val="2"/>
          <c:order val="2"/>
          <c:tx>
            <c:strRef>
              <c:f>Sheet1!$K$367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Sheet1!$H$368:$H$547</c:f>
              <c:numCache>
                <c:ptCount val="180"/>
              </c:numCache>
            </c:numRef>
          </c:xVal>
          <c:yVal>
            <c:numRef>
              <c:f>Sheet1!$K$368:$K$547</c:f>
              <c:numCache>
                <c:ptCount val="180"/>
              </c:numCache>
            </c:numRef>
          </c:yVal>
          <c:smooth val="1"/>
        </c:ser>
        <c:ser>
          <c:idx val="3"/>
          <c:order val="3"/>
          <c:tx>
            <c:strRef>
              <c:f>Sheet1!$L$367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Sheet1!$H$368:$H$547</c:f>
              <c:numCache>
                <c:ptCount val="180"/>
              </c:numCache>
            </c:numRef>
          </c:xVal>
          <c:yVal>
            <c:numRef>
              <c:f>Sheet1!$L$368:$L$547</c:f>
              <c:numCache>
                <c:ptCount val="180"/>
              </c:numCache>
            </c:numRef>
          </c:yVal>
          <c:smooth val="1"/>
        </c:ser>
        <c:ser>
          <c:idx val="4"/>
          <c:order val="4"/>
          <c:tx>
            <c:strRef>
              <c:f>Sheet1!$M$367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Sheet1!$H$368:$H$547</c:f>
              <c:numCache>
                <c:ptCount val="180"/>
              </c:numCache>
            </c:numRef>
          </c:xVal>
          <c:yVal>
            <c:numRef>
              <c:f>Sheet1!$M$368:$M$547</c:f>
              <c:numCache>
                <c:ptCount val="180"/>
              </c:numCache>
            </c:numRef>
          </c:yVal>
          <c:smooth val="1"/>
        </c:ser>
        <c:axId val="52798431"/>
        <c:axId val="5423832"/>
      </c:scatterChart>
      <c:valAx>
        <c:axId val="52798431"/>
        <c:scaling>
          <c:logBase val="10"/>
          <c:orientation val="minMax"/>
          <c:max val="0.1"/>
          <c:min val="1E-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Constant Current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3832"/>
        <c:crosses val="autoZero"/>
        <c:crossBetween val="midCat"/>
        <c:dispUnits/>
        <c:majorUnit val="10"/>
        <c:minorUnit val="10"/>
      </c:valAx>
      <c:valAx>
        <c:axId val="5423832"/>
        <c:scaling>
          <c:orientation val="minMax"/>
          <c:max val="0"/>
          <c:min val="-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Derivative: d(Vf)/dT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0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2798431"/>
        <c:crosses val="autoZero"/>
        <c:crossBetween val="midCat"/>
        <c:dispUnits/>
        <c:majorUnit val="0.001"/>
        <c:min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Reverse Saturation Current versus Temperature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51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Sheet1!$B$651</c:f>
              <c:strCache>
                <c:ptCount val="1"/>
                <c:pt idx="0">
                  <c:v>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Sheet1!$A$652:$A$832</c:f>
              <c:numCache>
                <c:ptCount val="181"/>
                <c:pt idx="0">
                  <c:v>-55</c:v>
                </c:pt>
                <c:pt idx="1">
                  <c:v>-54</c:v>
                </c:pt>
                <c:pt idx="2">
                  <c:v>-53</c:v>
                </c:pt>
                <c:pt idx="3">
                  <c:v>-52</c:v>
                </c:pt>
                <c:pt idx="4">
                  <c:v>-51</c:v>
                </c:pt>
                <c:pt idx="5">
                  <c:v>-50</c:v>
                </c:pt>
                <c:pt idx="6">
                  <c:v>-49</c:v>
                </c:pt>
                <c:pt idx="7">
                  <c:v>-48</c:v>
                </c:pt>
                <c:pt idx="8">
                  <c:v>-47</c:v>
                </c:pt>
                <c:pt idx="9">
                  <c:v>-46</c:v>
                </c:pt>
                <c:pt idx="10">
                  <c:v>-45</c:v>
                </c:pt>
                <c:pt idx="11">
                  <c:v>-44</c:v>
                </c:pt>
                <c:pt idx="12">
                  <c:v>-43</c:v>
                </c:pt>
                <c:pt idx="13">
                  <c:v>-42</c:v>
                </c:pt>
                <c:pt idx="14">
                  <c:v>-41</c:v>
                </c:pt>
                <c:pt idx="15">
                  <c:v>-40</c:v>
                </c:pt>
                <c:pt idx="16">
                  <c:v>-39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-34</c:v>
                </c:pt>
                <c:pt idx="22">
                  <c:v>-33</c:v>
                </c:pt>
                <c:pt idx="23">
                  <c:v>-32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-26</c:v>
                </c:pt>
                <c:pt idx="30">
                  <c:v>-25</c:v>
                </c:pt>
                <c:pt idx="31">
                  <c:v>-24</c:v>
                </c:pt>
                <c:pt idx="32">
                  <c:v>-23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-19</c:v>
                </c:pt>
                <c:pt idx="37">
                  <c:v>-18</c:v>
                </c:pt>
                <c:pt idx="38">
                  <c:v>-17</c:v>
                </c:pt>
                <c:pt idx="39">
                  <c:v>-16</c:v>
                </c:pt>
                <c:pt idx="40">
                  <c:v>-15</c:v>
                </c:pt>
                <c:pt idx="41">
                  <c:v>-14</c:v>
                </c:pt>
                <c:pt idx="42">
                  <c:v>-13</c:v>
                </c:pt>
                <c:pt idx="43">
                  <c:v>-12</c:v>
                </c:pt>
                <c:pt idx="44">
                  <c:v>-11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19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23</c:v>
                </c:pt>
                <c:pt idx="79">
                  <c:v>24</c:v>
                </c:pt>
                <c:pt idx="80">
                  <c:v>25</c:v>
                </c:pt>
                <c:pt idx="81">
                  <c:v>26</c:v>
                </c:pt>
                <c:pt idx="82">
                  <c:v>27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32</c:v>
                </c:pt>
                <c:pt idx="88">
                  <c:v>33</c:v>
                </c:pt>
                <c:pt idx="89">
                  <c:v>34</c:v>
                </c:pt>
                <c:pt idx="90">
                  <c:v>35</c:v>
                </c:pt>
                <c:pt idx="91">
                  <c:v>36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40</c:v>
                </c:pt>
                <c:pt idx="96">
                  <c:v>41</c:v>
                </c:pt>
                <c:pt idx="97">
                  <c:v>42</c:v>
                </c:pt>
                <c:pt idx="98">
                  <c:v>43</c:v>
                </c:pt>
                <c:pt idx="99">
                  <c:v>44</c:v>
                </c:pt>
                <c:pt idx="100">
                  <c:v>45</c:v>
                </c:pt>
                <c:pt idx="101">
                  <c:v>46</c:v>
                </c:pt>
                <c:pt idx="102">
                  <c:v>47</c:v>
                </c:pt>
                <c:pt idx="103">
                  <c:v>48</c:v>
                </c:pt>
                <c:pt idx="104">
                  <c:v>49</c:v>
                </c:pt>
                <c:pt idx="105">
                  <c:v>50</c:v>
                </c:pt>
                <c:pt idx="106">
                  <c:v>51</c:v>
                </c:pt>
                <c:pt idx="107">
                  <c:v>52</c:v>
                </c:pt>
                <c:pt idx="108">
                  <c:v>53</c:v>
                </c:pt>
                <c:pt idx="109">
                  <c:v>54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63</c:v>
                </c:pt>
                <c:pt idx="119">
                  <c:v>64</c:v>
                </c:pt>
                <c:pt idx="120">
                  <c:v>65</c:v>
                </c:pt>
                <c:pt idx="121">
                  <c:v>66</c:v>
                </c:pt>
                <c:pt idx="122">
                  <c:v>67</c:v>
                </c:pt>
                <c:pt idx="123">
                  <c:v>68</c:v>
                </c:pt>
                <c:pt idx="124">
                  <c:v>69</c:v>
                </c:pt>
                <c:pt idx="125">
                  <c:v>70</c:v>
                </c:pt>
                <c:pt idx="126">
                  <c:v>71</c:v>
                </c:pt>
                <c:pt idx="127">
                  <c:v>72</c:v>
                </c:pt>
                <c:pt idx="128">
                  <c:v>73</c:v>
                </c:pt>
                <c:pt idx="129">
                  <c:v>74</c:v>
                </c:pt>
                <c:pt idx="130">
                  <c:v>75</c:v>
                </c:pt>
                <c:pt idx="131">
                  <c:v>76</c:v>
                </c:pt>
                <c:pt idx="132">
                  <c:v>77</c:v>
                </c:pt>
                <c:pt idx="133">
                  <c:v>78</c:v>
                </c:pt>
                <c:pt idx="134">
                  <c:v>79</c:v>
                </c:pt>
                <c:pt idx="135">
                  <c:v>80</c:v>
                </c:pt>
                <c:pt idx="136">
                  <c:v>81</c:v>
                </c:pt>
                <c:pt idx="137">
                  <c:v>82</c:v>
                </c:pt>
                <c:pt idx="138">
                  <c:v>83</c:v>
                </c:pt>
                <c:pt idx="139">
                  <c:v>84</c:v>
                </c:pt>
                <c:pt idx="140">
                  <c:v>85</c:v>
                </c:pt>
                <c:pt idx="141">
                  <c:v>86</c:v>
                </c:pt>
                <c:pt idx="142">
                  <c:v>87</c:v>
                </c:pt>
                <c:pt idx="143">
                  <c:v>88</c:v>
                </c:pt>
                <c:pt idx="144">
                  <c:v>89</c:v>
                </c:pt>
                <c:pt idx="145">
                  <c:v>90</c:v>
                </c:pt>
                <c:pt idx="146">
                  <c:v>91</c:v>
                </c:pt>
                <c:pt idx="147">
                  <c:v>92</c:v>
                </c:pt>
                <c:pt idx="148">
                  <c:v>93</c:v>
                </c:pt>
                <c:pt idx="149">
                  <c:v>94</c:v>
                </c:pt>
                <c:pt idx="150">
                  <c:v>95</c:v>
                </c:pt>
                <c:pt idx="151">
                  <c:v>96</c:v>
                </c:pt>
                <c:pt idx="152">
                  <c:v>97</c:v>
                </c:pt>
                <c:pt idx="153">
                  <c:v>98</c:v>
                </c:pt>
                <c:pt idx="154">
                  <c:v>99</c:v>
                </c:pt>
                <c:pt idx="155">
                  <c:v>100</c:v>
                </c:pt>
                <c:pt idx="156">
                  <c:v>101</c:v>
                </c:pt>
                <c:pt idx="157">
                  <c:v>102</c:v>
                </c:pt>
                <c:pt idx="158">
                  <c:v>103</c:v>
                </c:pt>
                <c:pt idx="159">
                  <c:v>104</c:v>
                </c:pt>
                <c:pt idx="160">
                  <c:v>105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109</c:v>
                </c:pt>
                <c:pt idx="165">
                  <c:v>110</c:v>
                </c:pt>
                <c:pt idx="166">
                  <c:v>111</c:v>
                </c:pt>
                <c:pt idx="167">
                  <c:v>112</c:v>
                </c:pt>
                <c:pt idx="168">
                  <c:v>113</c:v>
                </c:pt>
                <c:pt idx="169">
                  <c:v>114</c:v>
                </c:pt>
                <c:pt idx="170">
                  <c:v>115</c:v>
                </c:pt>
                <c:pt idx="171">
                  <c:v>116</c:v>
                </c:pt>
                <c:pt idx="172">
                  <c:v>117</c:v>
                </c:pt>
                <c:pt idx="173">
                  <c:v>118</c:v>
                </c:pt>
                <c:pt idx="174">
                  <c:v>119</c:v>
                </c:pt>
                <c:pt idx="175">
                  <c:v>120</c:v>
                </c:pt>
                <c:pt idx="176">
                  <c:v>121</c:v>
                </c:pt>
                <c:pt idx="177">
                  <c:v>122</c:v>
                </c:pt>
                <c:pt idx="178">
                  <c:v>123</c:v>
                </c:pt>
                <c:pt idx="179">
                  <c:v>124</c:v>
                </c:pt>
                <c:pt idx="180">
                  <c:v>125</c:v>
                </c:pt>
              </c:numCache>
            </c:numRef>
          </c:xVal>
          <c:yVal>
            <c:numRef>
              <c:f>Sheet1!$B$652:$B$832</c:f>
              <c:numCache>
                <c:ptCount val="181"/>
                <c:pt idx="0">
                  <c:v>8.468157224989697E-14</c:v>
                </c:pt>
                <c:pt idx="1">
                  <c:v>9.976514730312052E-14</c:v>
                </c:pt>
                <c:pt idx="2">
                  <c:v>1.1736052488392177E-13</c:v>
                </c:pt>
                <c:pt idx="3">
                  <c:v>1.378565073556217E-13</c:v>
                </c:pt>
                <c:pt idx="4">
                  <c:v>1.616974413451753E-13</c:v>
                </c:pt>
                <c:pt idx="5">
                  <c:v>1.8939047516356657E-13</c:v>
                </c:pt>
                <c:pt idx="6">
                  <c:v>2.2151367321338682E-13</c:v>
                </c:pt>
                <c:pt idx="7">
                  <c:v>2.5872507734256296E-13</c:v>
                </c:pt>
                <c:pt idx="8">
                  <c:v>3.017728132947473E-13</c:v>
                </c:pt>
                <c:pt idx="9">
                  <c:v>3.5150634921985473E-13</c:v>
                </c:pt>
                <c:pt idx="10">
                  <c:v>4.088890226790547E-13</c:v>
                </c:pt>
                <c:pt idx="11">
                  <c:v>4.750119627446094E-13</c:v>
                </c:pt>
                <c:pt idx="12">
                  <c:v>5.511095446954487E-13</c:v>
                </c:pt>
                <c:pt idx="13">
                  <c:v>6.385765264840875E-13</c:v>
                </c:pt>
                <c:pt idx="14">
                  <c:v>7.389870286412626E-13</c:v>
                </c:pt>
                <c:pt idx="15">
                  <c:v>8.541155326337864E-13</c:v>
                </c:pt>
                <c:pt idx="16">
                  <c:v>9.859600869428125E-13</c:v>
                </c:pt>
                <c:pt idx="17">
                  <c:v>1.1367679253288758E-12</c:v>
                </c:pt>
                <c:pt idx="18">
                  <c:v>1.3090637179429292E-12</c:v>
                </c:pt>
                <c:pt idx="19">
                  <c:v>1.5056806931770473E-12</c:v>
                </c:pt>
                <c:pt idx="20">
                  <c:v>1.7297948864718456E-12</c:v>
                </c:pt>
                <c:pt idx="21">
                  <c:v>1.9849627917613365E-12</c:v>
                </c:pt>
                <c:pt idx="22">
                  <c:v>2.2751627118880262E-12</c:v>
                </c:pt>
                <c:pt idx="23">
                  <c:v>2.6048401262156228E-12</c:v>
                </c:pt>
                <c:pt idx="24">
                  <c:v>2.9789574168537963E-12</c:v>
                </c:pt>
                <c:pt idx="25">
                  <c:v>3.403048319443966E-12</c:v>
                </c:pt>
                <c:pt idx="26">
                  <c:v>3.8832774903893566E-12</c:v>
                </c:pt>
                <c:pt idx="27">
                  <c:v>4.426505609803258E-12</c:v>
                </c:pt>
                <c:pt idx="28">
                  <c:v>5.040360468349301E-12</c:v>
                </c:pt>
                <c:pt idx="29">
                  <c:v>5.733314516614082E-12</c:v>
                </c:pt>
                <c:pt idx="30">
                  <c:v>6.514769387741665E-12</c:v>
                </c:pt>
                <c:pt idx="31">
                  <c:v>7.395147937826973E-12</c:v>
                </c:pt>
                <c:pt idx="32">
                  <c:v>8.38599438406803E-12</c:v>
                </c:pt>
                <c:pt idx="33">
                  <c:v>9.500083157973363E-12</c:v>
                </c:pt>
                <c:pt idx="34">
                  <c:v>1.075153713006594E-11</c:v>
                </c:pt>
                <c:pt idx="35">
                  <c:v>1.2155955903577126E-11</c:v>
                </c:pt>
                <c:pt idx="36">
                  <c:v>1.373055491763953E-11</c:v>
                </c:pt>
                <c:pt idx="37">
                  <c:v>1.5494316145523155E-11</c:v>
                </c:pt>
                <c:pt idx="38">
                  <c:v>1.746815122057118E-11</c:v>
                </c:pt>
                <c:pt idx="39">
                  <c:v>1.9675077871734675E-11</c:v>
                </c:pt>
                <c:pt idx="40">
                  <c:v>2.214041060203808E-11</c:v>
                </c:pt>
                <c:pt idx="41">
                  <c:v>2.489196659697904E-11</c:v>
                </c:pt>
                <c:pt idx="42">
                  <c:v>2.7960287905834943E-11</c:v>
                </c:pt>
                <c:pt idx="43">
                  <c:v>3.1378880997164495E-11</c:v>
                </c:pt>
                <c:pt idx="44">
                  <c:v>3.518447485051024E-11</c:v>
                </c:pt>
                <c:pt idx="45">
                  <c:v>3.941729880947259E-11</c:v>
                </c:pt>
                <c:pt idx="46">
                  <c:v>4.4121381486994806E-11</c:v>
                </c:pt>
                <c:pt idx="47">
                  <c:v>4.9344872081908234E-11</c:v>
                </c:pt>
                <c:pt idx="48">
                  <c:v>5.5140385536596935E-11</c:v>
                </c:pt>
                <c:pt idx="49">
                  <c:v>6.156537303908486E-11</c:v>
                </c:pt>
                <c:pt idx="50">
                  <c:v>6.868251944897202E-11</c:v>
                </c:pt>
                <c:pt idx="51">
                  <c:v>7.656016930549452E-11</c:v>
                </c:pt>
                <c:pt idx="52">
                  <c:v>8.52727831575912E-11</c:v>
                </c:pt>
                <c:pt idx="53">
                  <c:v>9.490142604025805E-11</c:v>
                </c:pt>
                <c:pt idx="54">
                  <c:v>1.0553429000871099E-10</c:v>
                </c:pt>
                <c:pt idx="55">
                  <c:v>1.1726725273197175E-10</c:v>
                </c:pt>
                <c:pt idx="56">
                  <c:v>1.3020447424047879E-10</c:v>
                </c:pt>
                <c:pt idx="57">
                  <c:v>1.4445903401823523E-10</c:v>
                </c:pt>
                <c:pt idx="58">
                  <c:v>1.601536107288537E-10</c:v>
                </c:pt>
                <c:pt idx="59">
                  <c:v>1.774212069666711E-10</c:v>
                </c:pt>
                <c:pt idx="60">
                  <c:v>1.964059215289049E-10</c:v>
                </c:pt>
                <c:pt idx="61">
                  <c:v>2.17263771812603E-10</c:v>
                </c:pt>
                <c:pt idx="62">
                  <c:v>2.4016356905096375E-10</c:v>
                </c:pt>
                <c:pt idx="63">
                  <c:v>2.6528784921738515E-10</c:v>
                </c:pt>
                <c:pt idx="64">
                  <c:v>2.9283386254247857E-10</c:v>
                </c:pt>
                <c:pt idx="65">
                  <c:v>3.230146247091251E-10</c:v>
                </c:pt>
                <c:pt idx="66">
                  <c:v>3.5606003291353773E-10</c:v>
                </c:pt>
                <c:pt idx="67">
                  <c:v>3.9221805010622495E-10</c:v>
                </c:pt>
                <c:pt idx="68">
                  <c:v>4.317559608556327E-10</c:v>
                </c:pt>
                <c:pt idx="69">
                  <c:v>4.749617024091693E-10</c:v>
                </c:pt>
                <c:pt idx="70">
                  <c:v>5.221452746612085E-10</c:v>
                </c:pt>
                <c:pt idx="71">
                  <c:v>5.736402328755243E-10</c:v>
                </c:pt>
                <c:pt idx="72">
                  <c:v>6.298052671503655E-10</c:v>
                </c:pt>
                <c:pt idx="73">
                  <c:v>6.910258727581225E-10</c:v>
                </c:pt>
                <c:pt idx="74">
                  <c:v>7.577161156380557E-10</c:v>
                </c:pt>
                <c:pt idx="75">
                  <c:v>8.303204974700237E-10</c:v>
                </c:pt>
                <c:pt idx="76">
                  <c:v>9.093159249092983E-10</c:v>
                </c:pt>
                <c:pt idx="77">
                  <c:v>9.952137877175924E-10</c:v>
                </c:pt>
                <c:pt idx="78">
                  <c:v>1.0885621506830157E-09</c:v>
                </c:pt>
                <c:pt idx="79">
                  <c:v>1.1899480643821163E-09</c:v>
                </c:pt>
                <c:pt idx="80">
                  <c:v>1.3E-09</c:v>
                </c:pt>
                <c:pt idx="81">
                  <c:v>1.4193904135900467E-09</c:v>
                </c:pt>
                <c:pt idx="82">
                  <c:v>1.5488384453227204E-09</c:v>
                </c:pt>
                <c:pt idx="83">
                  <c:v>1.6891127594432198E-09</c:v>
                </c:pt>
                <c:pt idx="84">
                  <c:v>1.8410345308305883E-09</c:v>
                </c:pt>
                <c:pt idx="85">
                  <c:v>2.005480584225705E-09</c:v>
                </c:pt>
                <c:pt idx="86">
                  <c:v>2.1833866923727703E-09</c:v>
                </c:pt>
                <c:pt idx="87">
                  <c:v>2.3757510394982193E-09</c:v>
                </c:pt>
                <c:pt idx="88">
                  <c:v>2.5836378567320447E-09</c:v>
                </c:pt>
                <c:pt idx="89">
                  <c:v>2.8081812362599523E-09</c:v>
                </c:pt>
                <c:pt idx="90">
                  <c:v>3.050589131179437E-09</c:v>
                </c:pt>
                <c:pt idx="91">
                  <c:v>3.3121475482199835E-09</c:v>
                </c:pt>
                <c:pt idx="92">
                  <c:v>3.5942249406753852E-09</c:v>
                </c:pt>
                <c:pt idx="93">
                  <c:v>3.898276809086711E-09</c:v>
                </c:pt>
                <c:pt idx="94">
                  <c:v>4.2258505174049575E-09</c:v>
                </c:pt>
                <c:pt idx="95">
                  <c:v>4.5785903325558024E-09</c:v>
                </c:pt>
                <c:pt idx="96">
                  <c:v>4.958242695521645E-09</c:v>
                </c:pt>
                <c:pt idx="97">
                  <c:v>5.366661732252066E-09</c:v>
                </c:pt>
                <c:pt idx="98">
                  <c:v>5.805815012908281E-09</c:v>
                </c:pt>
                <c:pt idx="99">
                  <c:v>6.277789568145064E-09</c:v>
                </c:pt>
                <c:pt idx="100">
                  <c:v>6.784798171329571E-09</c:v>
                </c:pt>
                <c:pt idx="101">
                  <c:v>7.329185895795435E-09</c:v>
                </c:pt>
                <c:pt idx="102">
                  <c:v>7.913436956427685E-09</c:v>
                </c:pt>
                <c:pt idx="103">
                  <c:v>8.540181845073491E-09</c:v>
                </c:pt>
                <c:pt idx="104">
                  <c:v>9.212204769471717E-09</c:v>
                </c:pt>
                <c:pt idx="105">
                  <c:v>9.932451405593236E-09</c:v>
                </c:pt>
                <c:pt idx="106">
                  <c:v>1.070403697348243E-08</c:v>
                </c:pt>
                <c:pt idx="107">
                  <c:v>1.1530254646888835E-08</c:v>
                </c:pt>
                <c:pt idx="108">
                  <c:v>1.2414584307175018E-08</c:v>
                </c:pt>
                <c:pt idx="109">
                  <c:v>1.3360701652185156E-08</c:v>
                </c:pt>
                <c:pt idx="110">
                  <c:v>1.4372487670954143E-08</c:v>
                </c:pt>
                <c:pt idx="111">
                  <c:v>1.5454038495334286E-08</c:v>
                </c:pt>
                <c:pt idx="112">
                  <c:v>1.6609675639808987E-08</c:v>
                </c:pt>
                <c:pt idx="113">
                  <c:v>1.784395664095989E-08</c:v>
                </c:pt>
                <c:pt idx="114">
                  <c:v>1.916168610824176E-08</c:v>
                </c:pt>
                <c:pt idx="115">
                  <c:v>2.0567927197914872E-08</c:v>
                </c:pt>
                <c:pt idx="116">
                  <c:v>2.2068013522169028E-08</c:v>
                </c:pt>
                <c:pt idx="117">
                  <c:v>2.366756150566508E-08</c:v>
                </c:pt>
                <c:pt idx="118">
                  <c:v>2.5372483201902223E-08</c:v>
                </c:pt>
                <c:pt idx="119">
                  <c:v>2.7188999582003166E-08</c:v>
                </c:pt>
                <c:pt idx="120">
                  <c:v>2.9123654308692236E-08</c:v>
                </c:pt>
                <c:pt idx="121">
                  <c:v>3.118332800841751E-08</c:v>
                </c:pt>
                <c:pt idx="122">
                  <c:v>3.337525305474534E-08</c:v>
                </c:pt>
                <c:pt idx="123">
                  <c:v>3.570702887633071E-08</c:v>
                </c:pt>
                <c:pt idx="124">
                  <c:v>3.818663780293335E-08</c:v>
                </c:pt>
                <c:pt idx="125">
                  <c:v>4.0822461463122316E-08</c:v>
                </c:pt>
                <c:pt idx="126">
                  <c:v>4.36232977474704E-08</c:v>
                </c:pt>
                <c:pt idx="127">
                  <c:v>4.6598378351206634E-08</c:v>
                </c:pt>
                <c:pt idx="128">
                  <c:v>4.9757386910447886E-08</c:v>
                </c:pt>
                <c:pt idx="129">
                  <c:v>5.311047774628715E-08</c:v>
                </c:pt>
                <c:pt idx="130">
                  <c:v>5.666829523116555E-08</c:v>
                </c:pt>
                <c:pt idx="131">
                  <c:v>6.044199379210279E-08</c:v>
                </c:pt>
                <c:pt idx="132">
                  <c:v>6.444325856549937E-08</c:v>
                </c:pt>
                <c:pt idx="133">
                  <c:v>6.868432671836725E-08</c:v>
                </c:pt>
                <c:pt idx="134">
                  <c:v>7.317800945097417E-08</c:v>
                </c:pt>
                <c:pt idx="135">
                  <c:v>7.793771469602143E-08</c:v>
                </c:pt>
                <c:pt idx="136">
                  <c:v>8.297747052959412E-08</c:v>
                </c:pt>
                <c:pt idx="137">
                  <c:v>8.831194930924635E-08</c:v>
                </c:pt>
                <c:pt idx="138">
                  <c:v>9.395649255470095E-08</c:v>
                </c:pt>
                <c:pt idx="139">
                  <c:v>9.992713658674541E-08</c:v>
                </c:pt>
                <c:pt idx="140">
                  <c:v>1.0624063894002144E-07</c:v>
                </c:pt>
                <c:pt idx="141">
                  <c:v>1.1291450556549895E-07</c:v>
                </c:pt>
                <c:pt idx="142">
                  <c:v>1.199670188385163E-07</c:v>
                </c:pt>
                <c:pt idx="143">
                  <c:v>1.274172663883685E-07</c:v>
                </c:pt>
                <c:pt idx="144">
                  <c:v>1.3528517076550094E-07</c:v>
                </c:pt>
                <c:pt idx="145">
                  <c:v>1.4359151996244146E-07</c:v>
                </c:pt>
                <c:pt idx="146">
                  <c:v>1.5235799880468462E-07</c:v>
                </c:pt>
                <c:pt idx="147">
                  <c:v>1.6160722122779814E-07</c:v>
                </c:pt>
                <c:pt idx="148">
                  <c:v>1.713627634570948E-07</c:v>
                </c:pt>
                <c:pt idx="149">
                  <c:v>1.8164919810624744E-07</c:v>
                </c:pt>
                <c:pt idx="150">
                  <c:v>1.924921292112937E-07</c:v>
                </c:pt>
                <c:pt idx="151">
                  <c:v>2.0391822821650704E-07</c:v>
                </c:pt>
                <c:pt idx="152">
                  <c:v>2.159552709286431E-07</c:v>
                </c:pt>
                <c:pt idx="153">
                  <c:v>2.2863217545611393E-07</c:v>
                </c:pt>
                <c:pt idx="154">
                  <c:v>2.419790411496468E-07</c:v>
                </c:pt>
                <c:pt idx="155">
                  <c:v>2.560271885610123E-07</c:v>
                </c:pt>
                <c:pt idx="156">
                  <c:v>2.7080920043641905E-07</c:v>
                </c:pt>
                <c:pt idx="157">
                  <c:v>2.8635896376115215E-07</c:v>
                </c:pt>
                <c:pt idx="158">
                  <c:v>3.0271171287206463E-07</c:v>
                </c:pt>
                <c:pt idx="159">
                  <c:v>3.199040736544892E-07</c:v>
                </c:pt>
                <c:pt idx="160">
                  <c:v>3.3797410884012653E-07</c:v>
                </c:pt>
                <c:pt idx="161">
                  <c:v>3.569613644224568E-07</c:v>
                </c:pt>
                <c:pt idx="162">
                  <c:v>3.769069172061779E-07</c:v>
                </c:pt>
                <c:pt idx="163">
                  <c:v>3.978534235071256E-07</c:v>
                </c:pt>
                <c:pt idx="164">
                  <c:v>4.198451690191104E-07</c:v>
                </c:pt>
                <c:pt idx="165">
                  <c:v>4.429281198640237E-07</c:v>
                </c:pt>
                <c:pt idx="166">
                  <c:v>4.671499748415403E-07</c:v>
                </c:pt>
                <c:pt idx="167">
                  <c:v>4.92560218894646E-07</c:v>
                </c:pt>
                <c:pt idx="168">
                  <c:v>5.192101778071531E-07</c:v>
                </c:pt>
                <c:pt idx="169">
                  <c:v>5.4715307414931E-07</c:v>
                </c:pt>
                <c:pt idx="170">
                  <c:v>5.764440844874889E-07</c:v>
                </c:pt>
                <c:pt idx="171">
                  <c:v>6.071403978738658E-07</c:v>
                </c:pt>
                <c:pt idx="172">
                  <c:v>6.393012756318724E-07</c:v>
                </c:pt>
                <c:pt idx="173">
                  <c:v>6.729881124531677E-07</c:v>
                </c:pt>
                <c:pt idx="174">
                  <c:v>7.082644988216189E-07</c:v>
                </c:pt>
                <c:pt idx="175">
                  <c:v>7.451962847798466E-07</c:v>
                </c:pt>
                <c:pt idx="176">
                  <c:v>7.838516450535706E-07</c:v>
                </c:pt>
                <c:pt idx="177">
                  <c:v>8.243011455489974E-07</c:v>
                </c:pt>
                <c:pt idx="178">
                  <c:v>8.666178112382559E-07</c:v>
                </c:pt>
                <c:pt idx="179">
                  <c:v>9.108771954478192E-07</c:v>
                </c:pt>
                <c:pt idx="180">
                  <c:v>9.571574505645726E-07</c:v>
                </c:pt>
              </c:numCache>
            </c:numRef>
          </c:yVal>
          <c:smooth val="1"/>
        </c:ser>
        <c:axId val="48814489"/>
        <c:axId val="36677218"/>
      </c:scatterChart>
      <c:valAx>
        <c:axId val="48814489"/>
        <c:scaling>
          <c:orientation val="minMax"/>
          <c:max val="13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deg. C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677218"/>
        <c:crosses val="autoZero"/>
        <c:crossBetween val="midCat"/>
        <c:dispUnits/>
        <c:majorUnit val="10"/>
        <c:minorUnit val="5"/>
      </c:valAx>
      <c:valAx>
        <c:axId val="36677218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8814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Near Zero Bias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21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Sheet1!$B$836</c:f>
              <c:strCache>
                <c:ptCount val="1"/>
                <c:pt idx="0">
                  <c:v>High temp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Sheet1!$A$837:$A$958</c:f>
              <c:numCache>
                <c:ptCount val="122"/>
                <c:pt idx="0">
                  <c:v>-0.501</c:v>
                </c:pt>
                <c:pt idx="1">
                  <c:v>-0.496</c:v>
                </c:pt>
                <c:pt idx="2">
                  <c:v>-0.491</c:v>
                </c:pt>
                <c:pt idx="3">
                  <c:v>-0.486</c:v>
                </c:pt>
                <c:pt idx="4">
                  <c:v>-0.481</c:v>
                </c:pt>
                <c:pt idx="5">
                  <c:v>-0.476</c:v>
                </c:pt>
                <c:pt idx="6">
                  <c:v>-0.471</c:v>
                </c:pt>
                <c:pt idx="7">
                  <c:v>-0.46599999999999997</c:v>
                </c:pt>
                <c:pt idx="8">
                  <c:v>-0.46099999999999997</c:v>
                </c:pt>
                <c:pt idx="9">
                  <c:v>-0.45599999999999996</c:v>
                </c:pt>
                <c:pt idx="10">
                  <c:v>-0.45099999999999996</c:v>
                </c:pt>
                <c:pt idx="11">
                  <c:v>-0.44599999999999995</c:v>
                </c:pt>
                <c:pt idx="12">
                  <c:v>-0.44099999999999995</c:v>
                </c:pt>
                <c:pt idx="13">
                  <c:v>-0.43599999999999994</c:v>
                </c:pt>
                <c:pt idx="14">
                  <c:v>-0.43099999999999994</c:v>
                </c:pt>
                <c:pt idx="15">
                  <c:v>-0.42599999999999993</c:v>
                </c:pt>
                <c:pt idx="16">
                  <c:v>-0.42099999999999993</c:v>
                </c:pt>
                <c:pt idx="17">
                  <c:v>-0.4159999999999999</c:v>
                </c:pt>
                <c:pt idx="18">
                  <c:v>-0.4109999999999999</c:v>
                </c:pt>
                <c:pt idx="19">
                  <c:v>-0.4059999999999999</c:v>
                </c:pt>
                <c:pt idx="20">
                  <c:v>-0.4009999999999999</c:v>
                </c:pt>
                <c:pt idx="21">
                  <c:v>-0.3959999999999999</c:v>
                </c:pt>
                <c:pt idx="22">
                  <c:v>-0.3909999999999999</c:v>
                </c:pt>
                <c:pt idx="23">
                  <c:v>-0.3859999999999999</c:v>
                </c:pt>
                <c:pt idx="24">
                  <c:v>-0.3809999999999999</c:v>
                </c:pt>
                <c:pt idx="25">
                  <c:v>-0.3759999999999999</c:v>
                </c:pt>
                <c:pt idx="26">
                  <c:v>-0.3709999999999999</c:v>
                </c:pt>
                <c:pt idx="27">
                  <c:v>-0.3659999999999999</c:v>
                </c:pt>
                <c:pt idx="28">
                  <c:v>-0.3609999999999999</c:v>
                </c:pt>
                <c:pt idx="29">
                  <c:v>-0.35599999999999987</c:v>
                </c:pt>
                <c:pt idx="30">
                  <c:v>-0.35099999999999987</c:v>
                </c:pt>
                <c:pt idx="31">
                  <c:v>-0.34599999999999986</c:v>
                </c:pt>
                <c:pt idx="32">
                  <c:v>-0.34099999999999986</c:v>
                </c:pt>
                <c:pt idx="33">
                  <c:v>-0.33599999999999985</c:v>
                </c:pt>
                <c:pt idx="34">
                  <c:v>-0.33099999999999985</c:v>
                </c:pt>
                <c:pt idx="35">
                  <c:v>-0.32599999999999985</c:v>
                </c:pt>
                <c:pt idx="36">
                  <c:v>-0.32099999999999984</c:v>
                </c:pt>
                <c:pt idx="37">
                  <c:v>-0.31599999999999984</c:v>
                </c:pt>
                <c:pt idx="38">
                  <c:v>-0.31099999999999983</c:v>
                </c:pt>
                <c:pt idx="39">
                  <c:v>-0.3059999999999998</c:v>
                </c:pt>
                <c:pt idx="40">
                  <c:v>-0.3009999999999998</c:v>
                </c:pt>
                <c:pt idx="41">
                  <c:v>-0.2959999999999998</c:v>
                </c:pt>
                <c:pt idx="42">
                  <c:v>-0.2909999999999998</c:v>
                </c:pt>
                <c:pt idx="43">
                  <c:v>-0.2859999999999998</c:v>
                </c:pt>
                <c:pt idx="44">
                  <c:v>-0.2809999999999998</c:v>
                </c:pt>
                <c:pt idx="45">
                  <c:v>-0.2759999999999998</c:v>
                </c:pt>
                <c:pt idx="46">
                  <c:v>-0.2709999999999998</c:v>
                </c:pt>
                <c:pt idx="47">
                  <c:v>-0.2659999999999998</c:v>
                </c:pt>
                <c:pt idx="48">
                  <c:v>-0.2609999999999998</c:v>
                </c:pt>
                <c:pt idx="49">
                  <c:v>-0.2559999999999998</c:v>
                </c:pt>
                <c:pt idx="50">
                  <c:v>-0.2509999999999998</c:v>
                </c:pt>
                <c:pt idx="51">
                  <c:v>-0.24599999999999977</c:v>
                </c:pt>
                <c:pt idx="52">
                  <c:v>-0.24099999999999977</c:v>
                </c:pt>
                <c:pt idx="53">
                  <c:v>-0.23599999999999977</c:v>
                </c:pt>
                <c:pt idx="54">
                  <c:v>-0.23099999999999976</c:v>
                </c:pt>
                <c:pt idx="55">
                  <c:v>-0.22599999999999976</c:v>
                </c:pt>
                <c:pt idx="56">
                  <c:v>-0.22099999999999975</c:v>
                </c:pt>
                <c:pt idx="57">
                  <c:v>-0.21599999999999975</c:v>
                </c:pt>
                <c:pt idx="58">
                  <c:v>-0.21099999999999974</c:v>
                </c:pt>
                <c:pt idx="59">
                  <c:v>-0.20599999999999974</c:v>
                </c:pt>
                <c:pt idx="60">
                  <c:v>-0.20099999999999973</c:v>
                </c:pt>
                <c:pt idx="61">
                  <c:v>-0.19599999999999973</c:v>
                </c:pt>
                <c:pt idx="62">
                  <c:v>-0.19099999999999973</c:v>
                </c:pt>
                <c:pt idx="63">
                  <c:v>-0.18599999999999972</c:v>
                </c:pt>
                <c:pt idx="64">
                  <c:v>-0.18099999999999972</c:v>
                </c:pt>
                <c:pt idx="65">
                  <c:v>-0.1759999999999997</c:v>
                </c:pt>
                <c:pt idx="66">
                  <c:v>-0.1709999999999997</c:v>
                </c:pt>
                <c:pt idx="67">
                  <c:v>-0.1659999999999997</c:v>
                </c:pt>
                <c:pt idx="68">
                  <c:v>-0.1609999999999997</c:v>
                </c:pt>
                <c:pt idx="69">
                  <c:v>-0.1559999999999997</c:v>
                </c:pt>
                <c:pt idx="70">
                  <c:v>-0.1509999999999997</c:v>
                </c:pt>
                <c:pt idx="71">
                  <c:v>-0.14599999999999969</c:v>
                </c:pt>
                <c:pt idx="72">
                  <c:v>-0.14099999999999968</c:v>
                </c:pt>
                <c:pt idx="73">
                  <c:v>-0.13599999999999968</c:v>
                </c:pt>
                <c:pt idx="74">
                  <c:v>-0.13099999999999967</c:v>
                </c:pt>
                <c:pt idx="75">
                  <c:v>-0.12599999999999967</c:v>
                </c:pt>
                <c:pt idx="76">
                  <c:v>-0.12099999999999966</c:v>
                </c:pt>
                <c:pt idx="77">
                  <c:v>-0.11599999999999966</c:v>
                </c:pt>
                <c:pt idx="78">
                  <c:v>-0.11099999999999965</c:v>
                </c:pt>
                <c:pt idx="79">
                  <c:v>-0.10599999999999965</c:v>
                </c:pt>
                <c:pt idx="80">
                  <c:v>-0.10099999999999965</c:v>
                </c:pt>
                <c:pt idx="81">
                  <c:v>-0.09599999999999964</c:v>
                </c:pt>
                <c:pt idx="82">
                  <c:v>-0.09099999999999964</c:v>
                </c:pt>
                <c:pt idx="83">
                  <c:v>-0.08599999999999963</c:v>
                </c:pt>
                <c:pt idx="84">
                  <c:v>-0.08099999999999963</c:v>
                </c:pt>
                <c:pt idx="85">
                  <c:v>-0.07599999999999962</c:v>
                </c:pt>
                <c:pt idx="86">
                  <c:v>-0.07099999999999962</c:v>
                </c:pt>
                <c:pt idx="87">
                  <c:v>-0.06599999999999961</c:v>
                </c:pt>
                <c:pt idx="88">
                  <c:v>-0.06099999999999962</c:v>
                </c:pt>
                <c:pt idx="89">
                  <c:v>-0.05599999999999962</c:v>
                </c:pt>
                <c:pt idx="90">
                  <c:v>-0.05099999999999962</c:v>
                </c:pt>
                <c:pt idx="91">
                  <c:v>-0.045999999999999625</c:v>
                </c:pt>
                <c:pt idx="92">
                  <c:v>-0.04099999999999963</c:v>
                </c:pt>
                <c:pt idx="93">
                  <c:v>-0.03599999999999963</c:v>
                </c:pt>
                <c:pt idx="94">
                  <c:v>-0.03099999999999963</c:v>
                </c:pt>
                <c:pt idx="95">
                  <c:v>-0.025999999999999628</c:v>
                </c:pt>
                <c:pt idx="96">
                  <c:v>-0.020999999999999627</c:v>
                </c:pt>
                <c:pt idx="97">
                  <c:v>-0.015999999999999626</c:v>
                </c:pt>
                <c:pt idx="98">
                  <c:v>-0.010999999999999625</c:v>
                </c:pt>
                <c:pt idx="99">
                  <c:v>-0.0059999999999996246</c:v>
                </c:pt>
                <c:pt idx="100">
                  <c:v>-0.0009999999999996245</c:v>
                </c:pt>
                <c:pt idx="101">
                  <c:v>0.004000000000000376</c:v>
                </c:pt>
                <c:pt idx="102">
                  <c:v>0.009000000000000376</c:v>
                </c:pt>
                <c:pt idx="103">
                  <c:v>0.014000000000000377</c:v>
                </c:pt>
                <c:pt idx="104">
                  <c:v>0.019000000000000378</c:v>
                </c:pt>
                <c:pt idx="105">
                  <c:v>0.02400000000000038</c:v>
                </c:pt>
                <c:pt idx="106">
                  <c:v>0.02900000000000038</c:v>
                </c:pt>
                <c:pt idx="107">
                  <c:v>0.03400000000000038</c:v>
                </c:pt>
                <c:pt idx="108">
                  <c:v>0.039000000000000375</c:v>
                </c:pt>
                <c:pt idx="109">
                  <c:v>0.04400000000000037</c:v>
                </c:pt>
                <c:pt idx="110">
                  <c:v>0.04900000000000037</c:v>
                </c:pt>
                <c:pt idx="111">
                  <c:v>0.05400000000000037</c:v>
                </c:pt>
                <c:pt idx="112">
                  <c:v>0.059000000000000365</c:v>
                </c:pt>
                <c:pt idx="113">
                  <c:v>0.06400000000000036</c:v>
                </c:pt>
                <c:pt idx="114">
                  <c:v>0.06900000000000037</c:v>
                </c:pt>
                <c:pt idx="115">
                  <c:v>0.07400000000000037</c:v>
                </c:pt>
                <c:pt idx="116">
                  <c:v>0.07900000000000038</c:v>
                </c:pt>
                <c:pt idx="117">
                  <c:v>0.08400000000000038</c:v>
                </c:pt>
                <c:pt idx="118">
                  <c:v>0.08900000000000038</c:v>
                </c:pt>
                <c:pt idx="119">
                  <c:v>0.09400000000000039</c:v>
                </c:pt>
                <c:pt idx="120">
                  <c:v>0.0990000000000004</c:v>
                </c:pt>
                <c:pt idx="121">
                  <c:v>0.1040000000000004</c:v>
                </c:pt>
              </c:numCache>
            </c:numRef>
          </c:xVal>
          <c:yVal>
            <c:numRef>
              <c:f>Sheet1!$B$837:$B$958</c:f>
              <c:numCache>
                <c:ptCount val="122"/>
                <c:pt idx="0">
                  <c:v>-2.55977844165561E-07</c:v>
                </c:pt>
                <c:pt idx="1">
                  <c:v>-2.5597344651920853E-07</c:v>
                </c:pt>
                <c:pt idx="2">
                  <c:v>-2.559686569480332E-07</c:v>
                </c:pt>
                <c:pt idx="3">
                  <c:v>-2.5596344052310855E-07</c:v>
                </c:pt>
                <c:pt idx="4">
                  <c:v>-2.559577592025897E-07</c:v>
                </c:pt>
                <c:pt idx="5">
                  <c:v>-2.559515715542857E-07</c:v>
                </c:pt>
                <c:pt idx="6">
                  <c:v>-2.559448324535068E-07</c:v>
                </c:pt>
                <c:pt idx="7">
                  <c:v>-2.559374927539833E-07</c:v>
                </c:pt>
                <c:pt idx="8">
                  <c:v>-2.559294989294565E-07</c:v>
                </c:pt>
                <c:pt idx="9">
                  <c:v>-2.559207926833274E-07</c:v>
                </c:pt>
                <c:pt idx="10">
                  <c:v>-2.559113105235168E-07</c:v>
                </c:pt>
                <c:pt idx="11">
                  <c:v>-2.5590098329943655E-07</c:v>
                </c:pt>
                <c:pt idx="12">
                  <c:v>-2.558897356976945E-07</c:v>
                </c:pt>
                <c:pt idx="13">
                  <c:v>-2.5587748569285635E-07</c:v>
                </c:pt>
                <c:pt idx="14">
                  <c:v>-2.5586414394925835E-07</c:v>
                </c:pt>
                <c:pt idx="15">
                  <c:v>-2.558496131695088E-07</c:v>
                </c:pt>
                <c:pt idx="16">
                  <c:v>-2.558337873849267E-07</c:v>
                </c:pt>
                <c:pt idx="17">
                  <c:v>-2.5581655118274387E-07</c:v>
                </c:pt>
                <c:pt idx="18">
                  <c:v>-2.5579777886443343E-07</c:v>
                </c:pt>
                <c:pt idx="19">
                  <c:v>-2.557773335290277E-07</c:v>
                </c:pt>
                <c:pt idx="20">
                  <c:v>-2.5575506607473997E-07</c:v>
                </c:pt>
                <c:pt idx="21">
                  <c:v>-2.5573081411160915E-07</c:v>
                </c:pt>
                <c:pt idx="22">
                  <c:v>-2.557044007772379E-07</c:v>
                </c:pt>
                <c:pt idx="23">
                  <c:v>-2.5567563344698745E-07</c:v>
                </c:pt>
                <c:pt idx="24">
                  <c:v>-2.556443023292229E-07</c:v>
                </c:pt>
                <c:pt idx="25">
                  <c:v>-2.5561017893536504E-07</c:v>
                </c:pt>
                <c:pt idx="26">
                  <c:v>-2.555730144135906E-07</c:v>
                </c:pt>
                <c:pt idx="27">
                  <c:v>-2.555325377340294E-07</c:v>
                </c:pt>
                <c:pt idx="28">
                  <c:v>-2.554884537122238E-07</c:v>
                </c:pt>
                <c:pt idx="29">
                  <c:v>-2.5544044085643567E-07</c:v>
                </c:pt>
                <c:pt idx="30">
                  <c:v>-2.553881490231021E-07</c:v>
                </c:pt>
                <c:pt idx="31">
                  <c:v>-2.5533119686334187E-07</c:v>
                </c:pt>
                <c:pt idx="32">
                  <c:v>-2.5526916904189106E-07</c:v>
                </c:pt>
                <c:pt idx="33">
                  <c:v>-2.5520161320818544E-07</c:v>
                </c:pt>
                <c:pt idx="34">
                  <c:v>-2.5512803669750183E-07</c:v>
                </c:pt>
                <c:pt idx="35">
                  <c:v>-2.550479029380997E-07</c:v>
                </c:pt>
                <c:pt idx="36">
                  <c:v>-2.549606275381622E-07</c:v>
                </c:pt>
                <c:pt idx="37">
                  <c:v>-2.5486557402399935E-07</c:v>
                </c:pt>
                <c:pt idx="38">
                  <c:v>-2.547620491984336E-07</c:v>
                </c:pt>
                <c:pt idx="39">
                  <c:v>-2.5464929808551794E-07</c:v>
                </c:pt>
                <c:pt idx="40">
                  <c:v>-2.5452649842471904E-07</c:v>
                </c:pt>
                <c:pt idx="41">
                  <c:v>-2.5439275467441486E-07</c:v>
                </c:pt>
                <c:pt idx="42">
                  <c:v>-2.542470914809739E-07</c:v>
                </c:pt>
                <c:pt idx="43">
                  <c:v>-2.5408844656578984E-07</c:v>
                </c:pt>
                <c:pt idx="44">
                  <c:v>-2.539156629783974E-07</c:v>
                </c:pt>
                <c:pt idx="45">
                  <c:v>-2.537274806591748E-07</c:v>
                </c:pt>
                <c:pt idx="46">
                  <c:v>-2.535225272501016E-07</c:v>
                </c:pt>
                <c:pt idx="47">
                  <c:v>-2.5329930808655703E-07</c:v>
                </c:pt>
                <c:pt idx="48">
                  <c:v>-2.530561952971731E-07</c:v>
                </c:pt>
                <c:pt idx="49">
                  <c:v>-2.5279141593224984E-07</c:v>
                </c:pt>
                <c:pt idx="50">
                  <c:v>-2.525030390341573E-07</c:v>
                </c:pt>
                <c:pt idx="51">
                  <c:v>-2.5218896155543246E-07</c:v>
                </c:pt>
                <c:pt idx="52">
                  <c:v>-2.5184689302187566E-07</c:v>
                </c:pt>
                <c:pt idx="53">
                  <c:v>-2.514743388287996E-07</c:v>
                </c:pt>
                <c:pt idx="54">
                  <c:v>-2.510685820486148E-07</c:v>
                </c:pt>
                <c:pt idx="55">
                  <c:v>-2.506266636170798E-07</c:v>
                </c:pt>
                <c:pt idx="56">
                  <c:v>-2.501453607537207E-07</c:v>
                </c:pt>
                <c:pt idx="57">
                  <c:v>-2.4962116345904555E-07</c:v>
                </c:pt>
                <c:pt idx="58">
                  <c:v>-2.490502489171562E-07</c:v>
                </c:pt>
                <c:pt idx="59">
                  <c:v>-2.484284536170818E-07</c:v>
                </c:pt>
                <c:pt idx="60">
                  <c:v>-2.477512429895242E-07</c:v>
                </c:pt>
                <c:pt idx="61">
                  <c:v>-2.470136783375848E-07</c:v>
                </c:pt>
                <c:pt idx="62">
                  <c:v>-2.46210380820308E-07</c:v>
                </c:pt>
                <c:pt idx="63">
                  <c:v>-2.453354922263842E-07</c:v>
                </c:pt>
                <c:pt idx="64">
                  <c:v>-2.44382632251947E-07</c:v>
                </c:pt>
                <c:pt idx="65">
                  <c:v>-2.4334485197090297E-07</c:v>
                </c:pt>
                <c:pt idx="66">
                  <c:v>-2.4221458315846795E-07</c:v>
                </c:pt>
                <c:pt idx="67">
                  <c:v>-2.4098358309834164E-07</c:v>
                </c:pt>
                <c:pt idx="68">
                  <c:v>-2.3964287447101394E-07</c:v>
                </c:pt>
                <c:pt idx="69">
                  <c:v>-2.3818267988482812E-07</c:v>
                </c:pt>
                <c:pt idx="70">
                  <c:v>-2.3659235057235383E-07</c:v>
                </c:pt>
                <c:pt idx="71">
                  <c:v>-2.3486028873207444E-07</c:v>
                </c:pt>
                <c:pt idx="72">
                  <c:v>-2.3297386294904942E-07</c:v>
                </c:pt>
                <c:pt idx="73">
                  <c:v>-2.3091931607773935E-07</c:v>
                </c:pt>
                <c:pt idx="74">
                  <c:v>-2.286816649152107E-07</c:v>
                </c:pt>
                <c:pt idx="75">
                  <c:v>-2.2624459093306634E-07</c:v>
                </c:pt>
                <c:pt idx="76">
                  <c:v>-2.2359032127124238E-07</c:v>
                </c:pt>
                <c:pt idx="77">
                  <c:v>-2.2069949912579392E-07</c:v>
                </c:pt>
                <c:pt idx="78">
                  <c:v>-2.1755104258544655E-07</c:v>
                </c:pt>
                <c:pt idx="79">
                  <c:v>-2.1412199088745003E-07</c:v>
                </c:pt>
                <c:pt idx="80">
                  <c:v>-2.1038733697152351E-07</c:v>
                </c:pt>
                <c:pt idx="81">
                  <c:v>-2.0631984511075785E-07</c:v>
                </c:pt>
                <c:pt idx="82">
                  <c:v>-2.0188985228951126E-07</c:v>
                </c:pt>
                <c:pt idx="83">
                  <c:v>-1.9706505187980574E-07</c:v>
                </c:pt>
                <c:pt idx="84">
                  <c:v>-1.9181025803864009E-07</c:v>
                </c:pt>
                <c:pt idx="85">
                  <c:v>-1.8608714910803919E-07</c:v>
                </c:pt>
                <c:pt idx="86">
                  <c:v>-1.7985398814653167E-07</c:v>
                </c:pt>
                <c:pt idx="87">
                  <c:v>-1.7306531855397478E-07</c:v>
                </c:pt>
                <c:pt idx="88">
                  <c:v>-1.6567163257000803E-07</c:v>
                </c:pt>
                <c:pt idx="89">
                  <c:v>-1.5761901022859345E-07</c:v>
                </c:pt>
                <c:pt idx="90">
                  <c:v>-1.4884872613564348E-07</c:v>
                </c:pt>
                <c:pt idx="91">
                  <c:v>-1.392968212020839E-07</c:v>
                </c:pt>
                <c:pt idx="92">
                  <c:v>-1.288936362091253E-07</c:v>
                </c:pt>
                <c:pt idx="93">
                  <c:v>-1.1756330380417458E-07</c:v>
                </c:pt>
                <c:pt idx="94">
                  <c:v>-1.0522319522266154E-07</c:v>
                </c:pt>
                <c:pt idx="95">
                  <c:v>-9.17833177008869E-08</c:v>
                </c:pt>
                <c:pt idx="96">
                  <c:v>-7.714565818540184E-08</c:v>
                </c:pt>
                <c:pt idx="97">
                  <c:v>-6.120346855278536E-08</c:v>
                </c:pt>
                <c:pt idx="98">
                  <c:v>-4.3840487127138984E-08</c:v>
                </c:pt>
                <c:pt idx="99">
                  <c:v>-2.493009081805532E-08</c:v>
                </c:pt>
                <c:pt idx="100">
                  <c:v>-4.334371695854431E-09</c:v>
                </c:pt>
                <c:pt idx="101">
                  <c:v>1.8096868730176934E-08</c:v>
                </c:pt>
                <c:pt idx="102">
                  <c:v>4.252721486497389E-08</c:v>
                </c:pt>
                <c:pt idx="103">
                  <c:v>6.9134830000397E-08</c:v>
                </c:pt>
                <c:pt idx="104">
                  <c:v>9.811375560744849E-08</c:v>
                </c:pt>
                <c:pt idx="105">
                  <c:v>1.2967532642335437E-07</c:v>
                </c:pt>
                <c:pt idx="106">
                  <c:v>1.6404971165332464E-07</c:v>
                </c:pt>
                <c:pt idx="107">
                  <c:v>2.0148759352652075E-07</c:v>
                </c:pt>
                <c:pt idx="108">
                  <c:v>2.422619954474421E-07</c:v>
                </c:pt>
                <c:pt idx="109">
                  <c:v>2.866702730748991E-07</c:v>
                </c:pt>
                <c:pt idx="110">
                  <c:v>3.350362828489239E-07</c:v>
                </c:pt>
                <c:pt idx="111">
                  <c:v>3.877127437800438E-07</c:v>
                </c:pt>
                <c:pt idx="112">
                  <c:v>4.450838097247481E-07</c:v>
                </c:pt>
                <c:pt idx="113">
                  <c:v>5.075678709059945E-07</c:v>
                </c:pt>
                <c:pt idx="114">
                  <c:v>5.756206051094124E-07</c:v>
                </c:pt>
                <c:pt idx="115">
                  <c:v>6.497383008066801E-07</c:v>
                </c:pt>
                <c:pt idx="116">
                  <c:v>7.304614764406256E-07</c:v>
                </c:pt>
                <c:pt idx="117">
                  <c:v>8.183788222664362E-07</c:v>
                </c:pt>
                <c:pt idx="118">
                  <c:v>9.141314934956485E-07</c:v>
                </c:pt>
                <c:pt idx="119">
                  <c:v>1.0184177860515585E-06</c:v>
                </c:pt>
                <c:pt idx="120">
                  <c:v>1.1319982290349494E-06</c:v>
                </c:pt>
                <c:pt idx="121">
                  <c:v>1.255701131037981E-06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Sheet1!$C$836</c:f>
              <c:strCache>
                <c:ptCount val="1"/>
                <c:pt idx="0">
                  <c:v>Med. temp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Sheet1!$A$837:$A$958</c:f>
              <c:numCache>
                <c:ptCount val="122"/>
                <c:pt idx="0">
                  <c:v>-0.501</c:v>
                </c:pt>
                <c:pt idx="1">
                  <c:v>-0.496</c:v>
                </c:pt>
                <c:pt idx="2">
                  <c:v>-0.491</c:v>
                </c:pt>
                <c:pt idx="3">
                  <c:v>-0.486</c:v>
                </c:pt>
                <c:pt idx="4">
                  <c:v>-0.481</c:v>
                </c:pt>
                <c:pt idx="5">
                  <c:v>-0.476</c:v>
                </c:pt>
                <c:pt idx="6">
                  <c:v>-0.471</c:v>
                </c:pt>
                <c:pt idx="7">
                  <c:v>-0.46599999999999997</c:v>
                </c:pt>
                <c:pt idx="8">
                  <c:v>-0.46099999999999997</c:v>
                </c:pt>
                <c:pt idx="9">
                  <c:v>-0.45599999999999996</c:v>
                </c:pt>
                <c:pt idx="10">
                  <c:v>-0.45099999999999996</c:v>
                </c:pt>
                <c:pt idx="11">
                  <c:v>-0.44599999999999995</c:v>
                </c:pt>
                <c:pt idx="12">
                  <c:v>-0.44099999999999995</c:v>
                </c:pt>
                <c:pt idx="13">
                  <c:v>-0.43599999999999994</c:v>
                </c:pt>
                <c:pt idx="14">
                  <c:v>-0.43099999999999994</c:v>
                </c:pt>
                <c:pt idx="15">
                  <c:v>-0.42599999999999993</c:v>
                </c:pt>
                <c:pt idx="16">
                  <c:v>-0.42099999999999993</c:v>
                </c:pt>
                <c:pt idx="17">
                  <c:v>-0.4159999999999999</c:v>
                </c:pt>
                <c:pt idx="18">
                  <c:v>-0.4109999999999999</c:v>
                </c:pt>
                <c:pt idx="19">
                  <c:v>-0.4059999999999999</c:v>
                </c:pt>
                <c:pt idx="20">
                  <c:v>-0.4009999999999999</c:v>
                </c:pt>
                <c:pt idx="21">
                  <c:v>-0.3959999999999999</c:v>
                </c:pt>
                <c:pt idx="22">
                  <c:v>-0.3909999999999999</c:v>
                </c:pt>
                <c:pt idx="23">
                  <c:v>-0.3859999999999999</c:v>
                </c:pt>
                <c:pt idx="24">
                  <c:v>-0.3809999999999999</c:v>
                </c:pt>
                <c:pt idx="25">
                  <c:v>-0.3759999999999999</c:v>
                </c:pt>
                <c:pt idx="26">
                  <c:v>-0.3709999999999999</c:v>
                </c:pt>
                <c:pt idx="27">
                  <c:v>-0.3659999999999999</c:v>
                </c:pt>
                <c:pt idx="28">
                  <c:v>-0.3609999999999999</c:v>
                </c:pt>
                <c:pt idx="29">
                  <c:v>-0.35599999999999987</c:v>
                </c:pt>
                <c:pt idx="30">
                  <c:v>-0.35099999999999987</c:v>
                </c:pt>
                <c:pt idx="31">
                  <c:v>-0.34599999999999986</c:v>
                </c:pt>
                <c:pt idx="32">
                  <c:v>-0.34099999999999986</c:v>
                </c:pt>
                <c:pt idx="33">
                  <c:v>-0.33599999999999985</c:v>
                </c:pt>
                <c:pt idx="34">
                  <c:v>-0.33099999999999985</c:v>
                </c:pt>
                <c:pt idx="35">
                  <c:v>-0.32599999999999985</c:v>
                </c:pt>
                <c:pt idx="36">
                  <c:v>-0.32099999999999984</c:v>
                </c:pt>
                <c:pt idx="37">
                  <c:v>-0.31599999999999984</c:v>
                </c:pt>
                <c:pt idx="38">
                  <c:v>-0.31099999999999983</c:v>
                </c:pt>
                <c:pt idx="39">
                  <c:v>-0.3059999999999998</c:v>
                </c:pt>
                <c:pt idx="40">
                  <c:v>-0.3009999999999998</c:v>
                </c:pt>
                <c:pt idx="41">
                  <c:v>-0.2959999999999998</c:v>
                </c:pt>
                <c:pt idx="42">
                  <c:v>-0.2909999999999998</c:v>
                </c:pt>
                <c:pt idx="43">
                  <c:v>-0.2859999999999998</c:v>
                </c:pt>
                <c:pt idx="44">
                  <c:v>-0.2809999999999998</c:v>
                </c:pt>
                <c:pt idx="45">
                  <c:v>-0.2759999999999998</c:v>
                </c:pt>
                <c:pt idx="46">
                  <c:v>-0.2709999999999998</c:v>
                </c:pt>
                <c:pt idx="47">
                  <c:v>-0.2659999999999998</c:v>
                </c:pt>
                <c:pt idx="48">
                  <c:v>-0.2609999999999998</c:v>
                </c:pt>
                <c:pt idx="49">
                  <c:v>-0.2559999999999998</c:v>
                </c:pt>
                <c:pt idx="50">
                  <c:v>-0.2509999999999998</c:v>
                </c:pt>
                <c:pt idx="51">
                  <c:v>-0.24599999999999977</c:v>
                </c:pt>
                <c:pt idx="52">
                  <c:v>-0.24099999999999977</c:v>
                </c:pt>
                <c:pt idx="53">
                  <c:v>-0.23599999999999977</c:v>
                </c:pt>
                <c:pt idx="54">
                  <c:v>-0.23099999999999976</c:v>
                </c:pt>
                <c:pt idx="55">
                  <c:v>-0.22599999999999976</c:v>
                </c:pt>
                <c:pt idx="56">
                  <c:v>-0.22099999999999975</c:v>
                </c:pt>
                <c:pt idx="57">
                  <c:v>-0.21599999999999975</c:v>
                </c:pt>
                <c:pt idx="58">
                  <c:v>-0.21099999999999974</c:v>
                </c:pt>
                <c:pt idx="59">
                  <c:v>-0.20599999999999974</c:v>
                </c:pt>
                <c:pt idx="60">
                  <c:v>-0.20099999999999973</c:v>
                </c:pt>
                <c:pt idx="61">
                  <c:v>-0.19599999999999973</c:v>
                </c:pt>
                <c:pt idx="62">
                  <c:v>-0.19099999999999973</c:v>
                </c:pt>
                <c:pt idx="63">
                  <c:v>-0.18599999999999972</c:v>
                </c:pt>
                <c:pt idx="64">
                  <c:v>-0.18099999999999972</c:v>
                </c:pt>
                <c:pt idx="65">
                  <c:v>-0.1759999999999997</c:v>
                </c:pt>
                <c:pt idx="66">
                  <c:v>-0.1709999999999997</c:v>
                </c:pt>
                <c:pt idx="67">
                  <c:v>-0.1659999999999997</c:v>
                </c:pt>
                <c:pt idx="68">
                  <c:v>-0.1609999999999997</c:v>
                </c:pt>
                <c:pt idx="69">
                  <c:v>-0.1559999999999997</c:v>
                </c:pt>
                <c:pt idx="70">
                  <c:v>-0.1509999999999997</c:v>
                </c:pt>
                <c:pt idx="71">
                  <c:v>-0.14599999999999969</c:v>
                </c:pt>
                <c:pt idx="72">
                  <c:v>-0.14099999999999968</c:v>
                </c:pt>
                <c:pt idx="73">
                  <c:v>-0.13599999999999968</c:v>
                </c:pt>
                <c:pt idx="74">
                  <c:v>-0.13099999999999967</c:v>
                </c:pt>
                <c:pt idx="75">
                  <c:v>-0.12599999999999967</c:v>
                </c:pt>
                <c:pt idx="76">
                  <c:v>-0.12099999999999966</c:v>
                </c:pt>
                <c:pt idx="77">
                  <c:v>-0.11599999999999966</c:v>
                </c:pt>
                <c:pt idx="78">
                  <c:v>-0.11099999999999965</c:v>
                </c:pt>
                <c:pt idx="79">
                  <c:v>-0.10599999999999965</c:v>
                </c:pt>
                <c:pt idx="80">
                  <c:v>-0.10099999999999965</c:v>
                </c:pt>
                <c:pt idx="81">
                  <c:v>-0.09599999999999964</c:v>
                </c:pt>
                <c:pt idx="82">
                  <c:v>-0.09099999999999964</c:v>
                </c:pt>
                <c:pt idx="83">
                  <c:v>-0.08599999999999963</c:v>
                </c:pt>
                <c:pt idx="84">
                  <c:v>-0.08099999999999963</c:v>
                </c:pt>
                <c:pt idx="85">
                  <c:v>-0.07599999999999962</c:v>
                </c:pt>
                <c:pt idx="86">
                  <c:v>-0.07099999999999962</c:v>
                </c:pt>
                <c:pt idx="87">
                  <c:v>-0.06599999999999961</c:v>
                </c:pt>
                <c:pt idx="88">
                  <c:v>-0.06099999999999962</c:v>
                </c:pt>
                <c:pt idx="89">
                  <c:v>-0.05599999999999962</c:v>
                </c:pt>
                <c:pt idx="90">
                  <c:v>-0.05099999999999962</c:v>
                </c:pt>
                <c:pt idx="91">
                  <c:v>-0.045999999999999625</c:v>
                </c:pt>
                <c:pt idx="92">
                  <c:v>-0.04099999999999963</c:v>
                </c:pt>
                <c:pt idx="93">
                  <c:v>-0.03599999999999963</c:v>
                </c:pt>
                <c:pt idx="94">
                  <c:v>-0.03099999999999963</c:v>
                </c:pt>
                <c:pt idx="95">
                  <c:v>-0.025999999999999628</c:v>
                </c:pt>
                <c:pt idx="96">
                  <c:v>-0.020999999999999627</c:v>
                </c:pt>
                <c:pt idx="97">
                  <c:v>-0.015999999999999626</c:v>
                </c:pt>
                <c:pt idx="98">
                  <c:v>-0.010999999999999625</c:v>
                </c:pt>
                <c:pt idx="99">
                  <c:v>-0.0059999999999996246</c:v>
                </c:pt>
                <c:pt idx="100">
                  <c:v>-0.0009999999999996245</c:v>
                </c:pt>
                <c:pt idx="101">
                  <c:v>0.004000000000000376</c:v>
                </c:pt>
                <c:pt idx="102">
                  <c:v>0.009000000000000376</c:v>
                </c:pt>
                <c:pt idx="103">
                  <c:v>0.014000000000000377</c:v>
                </c:pt>
                <c:pt idx="104">
                  <c:v>0.019000000000000378</c:v>
                </c:pt>
                <c:pt idx="105">
                  <c:v>0.02400000000000038</c:v>
                </c:pt>
                <c:pt idx="106">
                  <c:v>0.02900000000000038</c:v>
                </c:pt>
                <c:pt idx="107">
                  <c:v>0.03400000000000038</c:v>
                </c:pt>
                <c:pt idx="108">
                  <c:v>0.039000000000000375</c:v>
                </c:pt>
                <c:pt idx="109">
                  <c:v>0.04400000000000037</c:v>
                </c:pt>
                <c:pt idx="110">
                  <c:v>0.04900000000000037</c:v>
                </c:pt>
                <c:pt idx="111">
                  <c:v>0.05400000000000037</c:v>
                </c:pt>
                <c:pt idx="112">
                  <c:v>0.059000000000000365</c:v>
                </c:pt>
                <c:pt idx="113">
                  <c:v>0.06400000000000036</c:v>
                </c:pt>
                <c:pt idx="114">
                  <c:v>0.06900000000000037</c:v>
                </c:pt>
                <c:pt idx="115">
                  <c:v>0.07400000000000037</c:v>
                </c:pt>
                <c:pt idx="116">
                  <c:v>0.07900000000000038</c:v>
                </c:pt>
                <c:pt idx="117">
                  <c:v>0.08400000000000038</c:v>
                </c:pt>
                <c:pt idx="118">
                  <c:v>0.08900000000000038</c:v>
                </c:pt>
                <c:pt idx="119">
                  <c:v>0.09400000000000039</c:v>
                </c:pt>
                <c:pt idx="120">
                  <c:v>0.0990000000000004</c:v>
                </c:pt>
                <c:pt idx="121">
                  <c:v>0.1040000000000004</c:v>
                </c:pt>
              </c:numCache>
            </c:numRef>
          </c:xVal>
          <c:yVal>
            <c:numRef>
              <c:f>Sheet1!$C$837:$C$958</c:f>
              <c:numCache>
                <c:ptCount val="122"/>
                <c:pt idx="0">
                  <c:v>-1.2999708680114931E-09</c:v>
                </c:pt>
                <c:pt idx="1">
                  <c:v>-1.2999675829824359E-09</c:v>
                </c:pt>
                <c:pt idx="2">
                  <c:v>-1.2999639275215455E-09</c:v>
                </c:pt>
                <c:pt idx="3">
                  <c:v>-1.2999598598575803E-09</c:v>
                </c:pt>
                <c:pt idx="4">
                  <c:v>-1.299955333509021E-09</c:v>
                </c:pt>
                <c:pt idx="5">
                  <c:v>-1.2999502967529233E-09</c:v>
                </c:pt>
                <c:pt idx="6">
                  <c:v>-1.2999446920338756E-09</c:v>
                </c:pt>
                <c:pt idx="7">
                  <c:v>-1.2999384553063083E-09</c:v>
                </c:pt>
                <c:pt idx="8">
                  <c:v>-1.2999315153026403E-09</c:v>
                </c:pt>
                <c:pt idx="9">
                  <c:v>-1.299923792718899E-09</c:v>
                </c:pt>
                <c:pt idx="10">
                  <c:v>-1.2999151993085065E-09</c:v>
                </c:pt>
                <c:pt idx="11">
                  <c:v>-1.2999056368738805E-09</c:v>
                </c:pt>
                <c:pt idx="12">
                  <c:v>-1.299894996144321E-09</c:v>
                </c:pt>
                <c:pt idx="13">
                  <c:v>-1.299883155527367E-09</c:v>
                </c:pt>
                <c:pt idx="14">
                  <c:v>-1.2998699797193485E-09</c:v>
                </c:pt>
                <c:pt idx="15">
                  <c:v>-1.2998553181592609E-09</c:v>
                </c:pt>
                <c:pt idx="16">
                  <c:v>-1.2998390033082936E-09</c:v>
                </c:pt>
                <c:pt idx="17">
                  <c:v>-1.2998208487353492E-09</c:v>
                </c:pt>
                <c:pt idx="18">
                  <c:v>-1.2998006469866815E-09</c:v>
                </c:pt>
                <c:pt idx="19">
                  <c:v>-1.2997781672153049E-09</c:v>
                </c:pt>
                <c:pt idx="20">
                  <c:v>-1.299753152543087E-09</c:v>
                </c:pt>
                <c:pt idx="21">
                  <c:v>-1.2997253171253824E-09</c:v>
                </c:pt>
                <c:pt idx="22">
                  <c:v>-1.2996943428846637E-09</c:v>
                </c:pt>
                <c:pt idx="23">
                  <c:v>-1.2996598758758234E-09</c:v>
                </c:pt>
                <c:pt idx="24">
                  <c:v>-1.2996215222416146E-09</c:v>
                </c:pt>
                <c:pt idx="25">
                  <c:v>-1.299578843712015E-09</c:v>
                </c:pt>
                <c:pt idx="26">
                  <c:v>-1.2995313525960786E-09</c:v>
                </c:pt>
                <c:pt idx="27">
                  <c:v>-1.2994785062090533E-09</c:v>
                </c:pt>
                <c:pt idx="28">
                  <c:v>-1.2994197006710796E-09</c:v>
                </c:pt>
                <c:pt idx="29">
                  <c:v>-1.2993542640066065E-09</c:v>
                </c:pt>
                <c:pt idx="30">
                  <c:v>-1.2992814484656744E-09</c:v>
                </c:pt>
                <c:pt idx="31">
                  <c:v>-1.2992004219793165E-09</c:v>
                </c:pt>
                <c:pt idx="32">
                  <c:v>-1.2991102586514408E-09</c:v>
                </c:pt>
                <c:pt idx="33">
                  <c:v>-1.299009928178542E-09</c:v>
                </c:pt>
                <c:pt idx="34">
                  <c:v>-1.2988982840763414E-09</c:v>
                </c:pt>
                <c:pt idx="35">
                  <c:v>-1.29877405057882E-09</c:v>
                </c:pt>
                <c:pt idx="36">
                  <c:v>-1.2986358080599394E-09</c:v>
                </c:pt>
                <c:pt idx="37">
                  <c:v>-1.2984819768114615E-09</c:v>
                </c:pt>
                <c:pt idx="38">
                  <c:v>-1.2983107989914984E-09</c:v>
                </c:pt>
                <c:pt idx="39">
                  <c:v>-1.2981203185375118E-09</c:v>
                </c:pt>
                <c:pt idx="40">
                  <c:v>-1.2979083588142327E-09</c:v>
                </c:pt>
                <c:pt idx="41">
                  <c:v>-1.2976724977410763E-09</c:v>
                </c:pt>
                <c:pt idx="42">
                  <c:v>-1.2974100401148356E-09</c:v>
                </c:pt>
                <c:pt idx="43">
                  <c:v>-1.2971179868113801E-09</c:v>
                </c:pt>
                <c:pt idx="44">
                  <c:v>-1.2967930005144263E-09</c:v>
                </c:pt>
                <c:pt idx="45">
                  <c:v>-1.2964313675797594E-09</c:v>
                </c:pt>
                <c:pt idx="46">
                  <c:v>-1.296028955599126E-09</c:v>
                </c:pt>
                <c:pt idx="47">
                  <c:v>-1.295581166178878E-09</c:v>
                </c:pt>
                <c:pt idx="48">
                  <c:v>-1.2950828823937617E-09</c:v>
                </c:pt>
                <c:pt idx="49">
                  <c:v>-1.2945284103154075E-09</c:v>
                </c:pt>
                <c:pt idx="50">
                  <c:v>-1.2939114139473588E-09</c:v>
                </c:pt>
                <c:pt idx="51">
                  <c:v>-1.293224842823137E-09</c:v>
                </c:pt>
                <c:pt idx="52">
                  <c:v>-1.2924608514400015E-09</c:v>
                </c:pt>
                <c:pt idx="53">
                  <c:v>-1.2916107096077664E-09</c:v>
                </c:pt>
                <c:pt idx="54">
                  <c:v>-1.2906647026882253E-09</c:v>
                </c:pt>
                <c:pt idx="55">
                  <c:v>-1.2896120205852091E-09</c:v>
                </c:pt>
                <c:pt idx="56">
                  <c:v>-1.2884406342167582E-09</c:v>
                </c:pt>
                <c:pt idx="57">
                  <c:v>-1.2871371580578477E-09</c:v>
                </c:pt>
                <c:pt idx="58">
                  <c:v>-1.2856866971829325E-09</c:v>
                </c:pt>
                <c:pt idx="59">
                  <c:v>-1.2840726770604483E-09</c:v>
                </c:pt>
                <c:pt idx="60">
                  <c:v>-1.282276654154324E-09</c:v>
                </c:pt>
                <c:pt idx="61">
                  <c:v>-1.2802781051682324E-09</c:v>
                </c:pt>
                <c:pt idx="62">
                  <c:v>-1.278054192524252E-09</c:v>
                </c:pt>
                <c:pt idx="63">
                  <c:v>-1.2755795033960526E-09</c:v>
                </c:pt>
                <c:pt idx="64">
                  <c:v>-1.2728257593145094E-09</c:v>
                </c:pt>
                <c:pt idx="65">
                  <c:v>-1.2697614930273938E-09</c:v>
                </c:pt>
                <c:pt idx="66">
                  <c:v>-1.2663516889205824E-09</c:v>
                </c:pt>
                <c:pt idx="67">
                  <c:v>-1.2625573828918554E-09</c:v>
                </c:pt>
                <c:pt idx="68">
                  <c:v>-1.2583352171050068E-09</c:v>
                </c:pt>
                <c:pt idx="69">
                  <c:v>-1.253636944536409E-09</c:v>
                </c:pt>
                <c:pt idx="70">
                  <c:v>-1.2484088776524422E-09</c:v>
                </c:pt>
                <c:pt idx="71">
                  <c:v>-1.2425912749177875E-09</c:v>
                </c:pt>
                <c:pt idx="72">
                  <c:v>-1.2361176581241583E-09</c:v>
                </c:pt>
                <c:pt idx="73">
                  <c:v>-1.2289140527385385E-09</c:v>
                </c:pt>
                <c:pt idx="74">
                  <c:v>-1.2208981425903192E-09</c:v>
                </c:pt>
                <c:pt idx="75">
                  <c:v>-1.2119783292378846E-09</c:v>
                </c:pt>
                <c:pt idx="76">
                  <c:v>-1.2020526852659463E-09</c:v>
                </c:pt>
                <c:pt idx="77">
                  <c:v>-1.191007789552878E-09</c:v>
                </c:pt>
                <c:pt idx="78">
                  <c:v>-1.1787174311985543E-09</c:v>
                </c:pt>
                <c:pt idx="79">
                  <c:v>-1.1650411673023754E-09</c:v>
                </c:pt>
                <c:pt idx="80">
                  <c:v>-1.1498227181110936E-09</c:v>
                </c:pt>
                <c:pt idx="81">
                  <c:v>-1.1328881811976648E-09</c:v>
                </c:pt>
                <c:pt idx="82">
                  <c:v>-1.1140440442644118E-09</c:v>
                </c:pt>
                <c:pt idx="83">
                  <c:v>-1.0930749738626334E-09</c:v>
                </c:pt>
                <c:pt idx="84">
                  <c:v>-1.069741354760194E-09</c:v>
                </c:pt>
                <c:pt idx="85">
                  <c:v>-1.0437765518392431E-09</c:v>
                </c:pt>
                <c:pt idx="86">
                  <c:v>-1.0148838632355562E-09</c:v>
                </c:pt>
                <c:pt idx="87">
                  <c:v>-9.827331299027786E-10</c:v>
                </c:pt>
                <c:pt idx="88">
                  <c:v>-9.469569628587926E-10</c:v>
                </c:pt>
                <c:pt idx="89">
                  <c:v>-9.071465450026525E-10</c:v>
                </c:pt>
                <c:pt idx="90">
                  <c:v>-8.628469595291192E-10</c:v>
                </c:pt>
                <c:pt idx="91">
                  <c:v>-8.135519915582115E-10</c:v>
                </c:pt>
                <c:pt idx="92">
                  <c:v>-7.58698343577586E-10</c:v>
                </c:pt>
                <c:pt idx="93">
                  <c:v>-6.976591985971459E-10</c:v>
                </c:pt>
                <c:pt idx="94">
                  <c:v>-6.297370574615349E-10</c:v>
                </c:pt>
                <c:pt idx="95">
                  <c:v>-5.541557684719162E-10</c:v>
                </c:pt>
                <c:pt idx="96">
                  <c:v>-4.700516582388952E-10</c:v>
                </c:pt>
                <c:pt idx="97">
                  <c:v>-3.7646366241813444E-10</c:v>
                </c:pt>
                <c:pt idx="98">
                  <c:v>-2.7232234355179534E-10</c:v>
                </c:pt>
                <c:pt idx="99">
                  <c:v>-1.564376705218104E-10</c:v>
                </c:pt>
                <c:pt idx="100">
                  <c:v>-2.7485419969823068E-11</c:v>
                </c:pt>
                <c:pt idx="101">
                  <c:v>1.1600795570825207E-10</c:v>
                </c:pt>
                <c:pt idx="102">
                  <c:v>2.756821667076799E-10</c:v>
                </c:pt>
                <c:pt idx="103">
                  <c:v>4.533618229134788E-10</c:v>
                </c:pt>
                <c:pt idx="104">
                  <c:v>6.510772838624226E-10</c:v>
                </c:pt>
                <c:pt idx="105">
                  <c:v>8.710878598226519E-10</c:v>
                </c:pt>
                <c:pt idx="106">
                  <c:v>1.1159076291114655E-09</c:v>
                </c:pt>
                <c:pt idx="107">
                  <c:v>1.388334166667835E-09</c:v>
                </c:pt>
                <c:pt idx="108">
                  <c:v>1.6914805121633218E-09</c:v>
                </c:pt>
                <c:pt idx="109">
                  <c:v>2.0288107429535354E-09</c:v>
                </c:pt>
                <c:pt idx="110">
                  <c:v>2.4041795583650767E-09</c:v>
                </c:pt>
                <c:pt idx="111">
                  <c:v>2.821876327650754E-09</c:v>
                </c:pt>
                <c:pt idx="112">
                  <c:v>3.2866741049525485E-09</c:v>
                </c:pt>
                <c:pt idx="113">
                  <c:v>3.803884171370213E-09</c:v>
                </c:pt>
                <c:pt idx="114">
                  <c:v>4.3794167273920375E-09</c:v>
                </c:pt>
                <c:pt idx="115">
                  <c:v>5.019848429225019E-09</c:v>
                </c:pt>
                <c:pt idx="116">
                  <c:v>5.732497540767437E-09</c:v>
                </c:pt>
                <c:pt idx="117">
                  <c:v>6.5255075599913825E-09</c:v>
                </c:pt>
                <c:pt idx="118">
                  <c:v>7.4079402753405706E-09</c:v>
                </c:pt>
                <c:pt idx="119">
                  <c:v>8.389879315506267E-09</c:v>
                </c:pt>
                <c:pt idx="120">
                  <c:v>9.48254537585284E-09</c:v>
                </c:pt>
                <c:pt idx="121">
                  <c:v>1.0698424438194466E-08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Sheet1!$D$836</c:f>
              <c:strCache>
                <c:ptCount val="1"/>
                <c:pt idx="0">
                  <c:v>Low temp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Sheet1!$A$837:$A$958</c:f>
              <c:numCache>
                <c:ptCount val="122"/>
                <c:pt idx="0">
                  <c:v>-0.501</c:v>
                </c:pt>
                <c:pt idx="1">
                  <c:v>-0.496</c:v>
                </c:pt>
                <c:pt idx="2">
                  <c:v>-0.491</c:v>
                </c:pt>
                <c:pt idx="3">
                  <c:v>-0.486</c:v>
                </c:pt>
                <c:pt idx="4">
                  <c:v>-0.481</c:v>
                </c:pt>
                <c:pt idx="5">
                  <c:v>-0.476</c:v>
                </c:pt>
                <c:pt idx="6">
                  <c:v>-0.471</c:v>
                </c:pt>
                <c:pt idx="7">
                  <c:v>-0.46599999999999997</c:v>
                </c:pt>
                <c:pt idx="8">
                  <c:v>-0.46099999999999997</c:v>
                </c:pt>
                <c:pt idx="9">
                  <c:v>-0.45599999999999996</c:v>
                </c:pt>
                <c:pt idx="10">
                  <c:v>-0.45099999999999996</c:v>
                </c:pt>
                <c:pt idx="11">
                  <c:v>-0.44599999999999995</c:v>
                </c:pt>
                <c:pt idx="12">
                  <c:v>-0.44099999999999995</c:v>
                </c:pt>
                <c:pt idx="13">
                  <c:v>-0.43599999999999994</c:v>
                </c:pt>
                <c:pt idx="14">
                  <c:v>-0.43099999999999994</c:v>
                </c:pt>
                <c:pt idx="15">
                  <c:v>-0.42599999999999993</c:v>
                </c:pt>
                <c:pt idx="16">
                  <c:v>-0.42099999999999993</c:v>
                </c:pt>
                <c:pt idx="17">
                  <c:v>-0.4159999999999999</c:v>
                </c:pt>
                <c:pt idx="18">
                  <c:v>-0.4109999999999999</c:v>
                </c:pt>
                <c:pt idx="19">
                  <c:v>-0.4059999999999999</c:v>
                </c:pt>
                <c:pt idx="20">
                  <c:v>-0.4009999999999999</c:v>
                </c:pt>
                <c:pt idx="21">
                  <c:v>-0.3959999999999999</c:v>
                </c:pt>
                <c:pt idx="22">
                  <c:v>-0.3909999999999999</c:v>
                </c:pt>
                <c:pt idx="23">
                  <c:v>-0.3859999999999999</c:v>
                </c:pt>
                <c:pt idx="24">
                  <c:v>-0.3809999999999999</c:v>
                </c:pt>
                <c:pt idx="25">
                  <c:v>-0.3759999999999999</c:v>
                </c:pt>
                <c:pt idx="26">
                  <c:v>-0.3709999999999999</c:v>
                </c:pt>
                <c:pt idx="27">
                  <c:v>-0.3659999999999999</c:v>
                </c:pt>
                <c:pt idx="28">
                  <c:v>-0.3609999999999999</c:v>
                </c:pt>
                <c:pt idx="29">
                  <c:v>-0.35599999999999987</c:v>
                </c:pt>
                <c:pt idx="30">
                  <c:v>-0.35099999999999987</c:v>
                </c:pt>
                <c:pt idx="31">
                  <c:v>-0.34599999999999986</c:v>
                </c:pt>
                <c:pt idx="32">
                  <c:v>-0.34099999999999986</c:v>
                </c:pt>
                <c:pt idx="33">
                  <c:v>-0.33599999999999985</c:v>
                </c:pt>
                <c:pt idx="34">
                  <c:v>-0.33099999999999985</c:v>
                </c:pt>
                <c:pt idx="35">
                  <c:v>-0.32599999999999985</c:v>
                </c:pt>
                <c:pt idx="36">
                  <c:v>-0.32099999999999984</c:v>
                </c:pt>
                <c:pt idx="37">
                  <c:v>-0.31599999999999984</c:v>
                </c:pt>
                <c:pt idx="38">
                  <c:v>-0.31099999999999983</c:v>
                </c:pt>
                <c:pt idx="39">
                  <c:v>-0.3059999999999998</c:v>
                </c:pt>
                <c:pt idx="40">
                  <c:v>-0.3009999999999998</c:v>
                </c:pt>
                <c:pt idx="41">
                  <c:v>-0.2959999999999998</c:v>
                </c:pt>
                <c:pt idx="42">
                  <c:v>-0.2909999999999998</c:v>
                </c:pt>
                <c:pt idx="43">
                  <c:v>-0.2859999999999998</c:v>
                </c:pt>
                <c:pt idx="44">
                  <c:v>-0.2809999999999998</c:v>
                </c:pt>
                <c:pt idx="45">
                  <c:v>-0.2759999999999998</c:v>
                </c:pt>
                <c:pt idx="46">
                  <c:v>-0.2709999999999998</c:v>
                </c:pt>
                <c:pt idx="47">
                  <c:v>-0.2659999999999998</c:v>
                </c:pt>
                <c:pt idx="48">
                  <c:v>-0.2609999999999998</c:v>
                </c:pt>
                <c:pt idx="49">
                  <c:v>-0.2559999999999998</c:v>
                </c:pt>
                <c:pt idx="50">
                  <c:v>-0.2509999999999998</c:v>
                </c:pt>
                <c:pt idx="51">
                  <c:v>-0.24599999999999977</c:v>
                </c:pt>
                <c:pt idx="52">
                  <c:v>-0.24099999999999977</c:v>
                </c:pt>
                <c:pt idx="53">
                  <c:v>-0.23599999999999977</c:v>
                </c:pt>
                <c:pt idx="54">
                  <c:v>-0.23099999999999976</c:v>
                </c:pt>
                <c:pt idx="55">
                  <c:v>-0.22599999999999976</c:v>
                </c:pt>
                <c:pt idx="56">
                  <c:v>-0.22099999999999975</c:v>
                </c:pt>
                <c:pt idx="57">
                  <c:v>-0.21599999999999975</c:v>
                </c:pt>
                <c:pt idx="58">
                  <c:v>-0.21099999999999974</c:v>
                </c:pt>
                <c:pt idx="59">
                  <c:v>-0.20599999999999974</c:v>
                </c:pt>
                <c:pt idx="60">
                  <c:v>-0.20099999999999973</c:v>
                </c:pt>
                <c:pt idx="61">
                  <c:v>-0.19599999999999973</c:v>
                </c:pt>
                <c:pt idx="62">
                  <c:v>-0.19099999999999973</c:v>
                </c:pt>
                <c:pt idx="63">
                  <c:v>-0.18599999999999972</c:v>
                </c:pt>
                <c:pt idx="64">
                  <c:v>-0.18099999999999972</c:v>
                </c:pt>
                <c:pt idx="65">
                  <c:v>-0.1759999999999997</c:v>
                </c:pt>
                <c:pt idx="66">
                  <c:v>-0.1709999999999997</c:v>
                </c:pt>
                <c:pt idx="67">
                  <c:v>-0.1659999999999997</c:v>
                </c:pt>
                <c:pt idx="68">
                  <c:v>-0.1609999999999997</c:v>
                </c:pt>
                <c:pt idx="69">
                  <c:v>-0.1559999999999997</c:v>
                </c:pt>
                <c:pt idx="70">
                  <c:v>-0.1509999999999997</c:v>
                </c:pt>
                <c:pt idx="71">
                  <c:v>-0.14599999999999969</c:v>
                </c:pt>
                <c:pt idx="72">
                  <c:v>-0.14099999999999968</c:v>
                </c:pt>
                <c:pt idx="73">
                  <c:v>-0.13599999999999968</c:v>
                </c:pt>
                <c:pt idx="74">
                  <c:v>-0.13099999999999967</c:v>
                </c:pt>
                <c:pt idx="75">
                  <c:v>-0.12599999999999967</c:v>
                </c:pt>
                <c:pt idx="76">
                  <c:v>-0.12099999999999966</c:v>
                </c:pt>
                <c:pt idx="77">
                  <c:v>-0.11599999999999966</c:v>
                </c:pt>
                <c:pt idx="78">
                  <c:v>-0.11099999999999965</c:v>
                </c:pt>
                <c:pt idx="79">
                  <c:v>-0.10599999999999965</c:v>
                </c:pt>
                <c:pt idx="80">
                  <c:v>-0.10099999999999965</c:v>
                </c:pt>
                <c:pt idx="81">
                  <c:v>-0.09599999999999964</c:v>
                </c:pt>
                <c:pt idx="82">
                  <c:v>-0.09099999999999964</c:v>
                </c:pt>
                <c:pt idx="83">
                  <c:v>-0.08599999999999963</c:v>
                </c:pt>
                <c:pt idx="84">
                  <c:v>-0.08099999999999963</c:v>
                </c:pt>
                <c:pt idx="85">
                  <c:v>-0.07599999999999962</c:v>
                </c:pt>
                <c:pt idx="86">
                  <c:v>-0.07099999999999962</c:v>
                </c:pt>
                <c:pt idx="87">
                  <c:v>-0.06599999999999961</c:v>
                </c:pt>
                <c:pt idx="88">
                  <c:v>-0.06099999999999962</c:v>
                </c:pt>
                <c:pt idx="89">
                  <c:v>-0.05599999999999962</c:v>
                </c:pt>
                <c:pt idx="90">
                  <c:v>-0.05099999999999962</c:v>
                </c:pt>
                <c:pt idx="91">
                  <c:v>-0.045999999999999625</c:v>
                </c:pt>
                <c:pt idx="92">
                  <c:v>-0.04099999999999963</c:v>
                </c:pt>
                <c:pt idx="93">
                  <c:v>-0.03599999999999963</c:v>
                </c:pt>
                <c:pt idx="94">
                  <c:v>-0.03099999999999963</c:v>
                </c:pt>
                <c:pt idx="95">
                  <c:v>-0.025999999999999628</c:v>
                </c:pt>
                <c:pt idx="96">
                  <c:v>-0.020999999999999627</c:v>
                </c:pt>
                <c:pt idx="97">
                  <c:v>-0.015999999999999626</c:v>
                </c:pt>
                <c:pt idx="98">
                  <c:v>-0.010999999999999625</c:v>
                </c:pt>
                <c:pt idx="99">
                  <c:v>-0.0059999999999996246</c:v>
                </c:pt>
                <c:pt idx="100">
                  <c:v>-0.0009999999999996245</c:v>
                </c:pt>
                <c:pt idx="101">
                  <c:v>0.004000000000000376</c:v>
                </c:pt>
                <c:pt idx="102">
                  <c:v>0.009000000000000376</c:v>
                </c:pt>
                <c:pt idx="103">
                  <c:v>0.014000000000000377</c:v>
                </c:pt>
                <c:pt idx="104">
                  <c:v>0.019000000000000378</c:v>
                </c:pt>
                <c:pt idx="105">
                  <c:v>0.02400000000000038</c:v>
                </c:pt>
                <c:pt idx="106">
                  <c:v>0.02900000000000038</c:v>
                </c:pt>
                <c:pt idx="107">
                  <c:v>0.03400000000000038</c:v>
                </c:pt>
                <c:pt idx="108">
                  <c:v>0.039000000000000375</c:v>
                </c:pt>
                <c:pt idx="109">
                  <c:v>0.04400000000000037</c:v>
                </c:pt>
                <c:pt idx="110">
                  <c:v>0.04900000000000037</c:v>
                </c:pt>
                <c:pt idx="111">
                  <c:v>0.05400000000000037</c:v>
                </c:pt>
                <c:pt idx="112">
                  <c:v>0.059000000000000365</c:v>
                </c:pt>
                <c:pt idx="113">
                  <c:v>0.06400000000000036</c:v>
                </c:pt>
                <c:pt idx="114">
                  <c:v>0.06900000000000037</c:v>
                </c:pt>
                <c:pt idx="115">
                  <c:v>0.07400000000000037</c:v>
                </c:pt>
                <c:pt idx="116">
                  <c:v>0.07900000000000038</c:v>
                </c:pt>
                <c:pt idx="117">
                  <c:v>0.08400000000000038</c:v>
                </c:pt>
                <c:pt idx="118">
                  <c:v>0.08900000000000038</c:v>
                </c:pt>
                <c:pt idx="119">
                  <c:v>0.09400000000000039</c:v>
                </c:pt>
                <c:pt idx="120">
                  <c:v>0.0990000000000004</c:v>
                </c:pt>
                <c:pt idx="121">
                  <c:v>0.1040000000000004</c:v>
                </c:pt>
              </c:numCache>
            </c:numRef>
          </c:xVal>
          <c:yVal>
            <c:numRef>
              <c:f>Sheet1!$D$837:$D$958</c:f>
              <c:numCache>
                <c:ptCount val="122"/>
                <c:pt idx="0">
                  <c:v>-1.1726626633380993E-10</c:v>
                </c:pt>
                <c:pt idx="1">
                  <c:v>-1.1726614431746954E-10</c:v>
                </c:pt>
                <c:pt idx="2">
                  <c:v>-1.1726600720784542E-10</c:v>
                </c:pt>
                <c:pt idx="3">
                  <c:v>-1.1726585313791539E-10</c:v>
                </c:pt>
                <c:pt idx="4">
                  <c:v>-1.1726568000970874E-10</c:v>
                </c:pt>
                <c:pt idx="5">
                  <c:v>-1.1726548546573817E-10</c:v>
                </c:pt>
                <c:pt idx="6">
                  <c:v>-1.1726526685689777E-10</c:v>
                </c:pt>
                <c:pt idx="7">
                  <c:v>-1.1726502120639031E-10</c:v>
                </c:pt>
                <c:pt idx="8">
                  <c:v>-1.1726474516919207E-10</c:v>
                </c:pt>
                <c:pt idx="9">
                  <c:v>-1.1726443498650367E-10</c:v>
                </c:pt>
                <c:pt idx="10">
                  <c:v>-1.1726408643456648E-10</c:v>
                </c:pt>
                <c:pt idx="11">
                  <c:v>-1.1726369476714763E-10</c:v>
                </c:pt>
                <c:pt idx="12">
                  <c:v>-1.1726325465091072E-10</c:v>
                </c:pt>
                <c:pt idx="13">
                  <c:v>-1.1726276009279158E-10</c:v>
                </c:pt>
                <c:pt idx="14">
                  <c:v>-1.172622043583907E-10</c:v>
                </c:pt>
                <c:pt idx="15">
                  <c:v>-1.172615798802711E-10</c:v>
                </c:pt>
                <c:pt idx="16">
                  <c:v>-1.1726087815491223E-10</c:v>
                </c:pt>
                <c:pt idx="17">
                  <c:v>-1.1726008962691771E-10</c:v>
                </c:pt>
                <c:pt idx="18">
                  <c:v>-1.172592035588994E-10</c:v>
                </c:pt>
                <c:pt idx="19">
                  <c:v>-1.172582078852663E-10</c:v>
                </c:pt>
                <c:pt idx="20">
                  <c:v>-1.1725708904792748E-10</c:v>
                </c:pt>
                <c:pt idx="21">
                  <c:v>-1.172558318116714E-10</c:v>
                </c:pt>
                <c:pt idx="22">
                  <c:v>-1.1725441905670807E-10</c:v>
                </c:pt>
                <c:pt idx="23">
                  <c:v>-1.1725283154554874E-10</c:v>
                </c:pt>
                <c:pt idx="24">
                  <c:v>-1.17251047661049E-10</c:v>
                </c:pt>
                <c:pt idx="25">
                  <c:v>-1.1724904311204813E-10</c:v>
                </c:pt>
                <c:pt idx="26">
                  <c:v>-1.172467906025961E-10</c:v>
                </c:pt>
                <c:pt idx="27">
                  <c:v>-1.1724425946026468E-10</c:v>
                </c:pt>
                <c:pt idx="28">
                  <c:v>-1.172414152184809E-10</c:v>
                </c:pt>
                <c:pt idx="29">
                  <c:v>-1.1723821914719554E-10</c:v>
                </c:pt>
                <c:pt idx="30">
                  <c:v>-1.1723462772549593E-10</c:v>
                </c:pt>
                <c:pt idx="31">
                  <c:v>-1.1723059204898165E-10</c:v>
                </c:pt>
                <c:pt idx="32">
                  <c:v>-1.1722605716383306E-10</c:v>
                </c:pt>
                <c:pt idx="33">
                  <c:v>-1.1722096131850493E-10</c:v>
                </c:pt>
                <c:pt idx="34">
                  <c:v>-1.172152351228556E-10</c:v>
                </c:pt>
                <c:pt idx="35">
                  <c:v>-1.1720880060326112E-10</c:v>
                </c:pt>
                <c:pt idx="36">
                  <c:v>-1.1720157014084813E-10</c:v>
                </c:pt>
                <c:pt idx="37">
                  <c:v>-1.1719344527838746E-10</c:v>
                </c:pt>
                <c:pt idx="38">
                  <c:v>-1.171843153796017E-10</c:v>
                </c:pt>
                <c:pt idx="39">
                  <c:v>-1.171740561226307E-10</c:v>
                </c:pt>
                <c:pt idx="40">
                  <c:v>-1.1716252780714033E-10</c:v>
                </c:pt>
                <c:pt idx="41">
                  <c:v>-1.1714957345202273E-10</c:v>
                </c:pt>
                <c:pt idx="42">
                  <c:v>-1.1713501665778396E-10</c:v>
                </c:pt>
                <c:pt idx="43">
                  <c:v>-1.1711865920451155E-10</c:v>
                </c:pt>
                <c:pt idx="44">
                  <c:v>-1.1710027835271341E-10</c:v>
                </c:pt>
                <c:pt idx="45">
                  <c:v>-1.1707962381027345E-10</c:v>
                </c:pt>
                <c:pt idx="46">
                  <c:v>-1.1705641432422297E-10</c:v>
                </c:pt>
                <c:pt idx="47">
                  <c:v>-1.1703033385091823E-10</c:v>
                </c:pt>
                <c:pt idx="48">
                  <c:v>-1.1700102725247306E-10</c:v>
                </c:pt>
                <c:pt idx="49">
                  <c:v>-1.1696809546084533E-10</c:v>
                </c:pt>
                <c:pt idx="50">
                  <c:v>-1.1693109004372593E-10</c:v>
                </c:pt>
                <c:pt idx="51">
                  <c:v>-1.1688950709823483E-10</c:v>
                </c:pt>
                <c:pt idx="52">
                  <c:v>-1.1684278038927395E-10</c:v>
                </c:pt>
                <c:pt idx="53">
                  <c:v>-1.1679027363910193E-10</c:v>
                </c:pt>
                <c:pt idx="54">
                  <c:v>-1.1673127186313835E-10</c:v>
                </c:pt>
                <c:pt idx="55">
                  <c:v>-1.1666497163401633E-10</c:v>
                </c:pt>
                <c:pt idx="56">
                  <c:v>-1.1659047014130968E-10</c:v>
                </c:pt>
                <c:pt idx="57">
                  <c:v>-1.1650675289796042E-10</c:v>
                </c:pt>
                <c:pt idx="58">
                  <c:v>-1.1641267992600536E-10</c:v>
                </c:pt>
                <c:pt idx="59">
                  <c:v>-1.1630697023349279E-10</c:v>
                </c:pt>
                <c:pt idx="60">
                  <c:v>-1.1618818437121083E-10</c:v>
                </c:pt>
                <c:pt idx="61">
                  <c:v>-1.1605470483170324E-10</c:v>
                </c:pt>
                <c:pt idx="62">
                  <c:v>-1.1590471402366529E-10</c:v>
                </c:pt>
                <c:pt idx="63">
                  <c:v>-1.1573616952179726E-10</c:v>
                </c:pt>
                <c:pt idx="64">
                  <c:v>-1.1554677625509286E-10</c:v>
                </c:pt>
                <c:pt idx="65">
                  <c:v>-1.1533395525485013E-10</c:v>
                </c:pt>
                <c:pt idx="66">
                  <c:v>-1.1509480853684665E-10</c:v>
                </c:pt>
                <c:pt idx="67">
                  <c:v>-1.1482607963947936E-10</c:v>
                </c:pt>
                <c:pt idx="68">
                  <c:v>-1.1452410928051674E-10</c:v>
                </c:pt>
                <c:pt idx="69">
                  <c:v>-1.1418478552864132E-10</c:v>
                </c:pt>
                <c:pt idx="70">
                  <c:v>-1.1380348781126813E-10</c:v>
                </c:pt>
                <c:pt idx="71">
                  <c:v>-1.1337502399619342E-10</c:v>
                </c:pt>
                <c:pt idx="72">
                  <c:v>-1.128935596903143E-10</c:v>
                </c:pt>
                <c:pt idx="73">
                  <c:v>-1.1235253879267973E-10</c:v>
                </c:pt>
                <c:pt idx="74">
                  <c:v>-1.1174459422004339E-10</c:v>
                </c:pt>
                <c:pt idx="75">
                  <c:v>-1.1106144758926831E-10</c:v>
                </c:pt>
                <c:pt idx="76">
                  <c:v>-1.1029379649055783E-10</c:v>
                </c:pt>
                <c:pt idx="77">
                  <c:v>-1.0943118781651254E-10</c:v>
                </c:pt>
                <c:pt idx="78">
                  <c:v>-1.0846187542213426E-10</c:v>
                </c:pt>
                <c:pt idx="79">
                  <c:v>-1.0737266017753308E-10</c:v>
                </c:pt>
                <c:pt idx="80">
                  <c:v>-1.0614871023533452E-10</c:v>
                </c:pt>
                <c:pt idx="81">
                  <c:v>-1.0477335906536779E-10</c:v>
                </c:pt>
                <c:pt idx="82">
                  <c:v>-1.0322787850647252E-10</c:v>
                </c:pt>
                <c:pt idx="83">
                  <c:v>-1.0149122374507002E-10</c:v>
                </c:pt>
                <c:pt idx="84">
                  <c:v>-9.953974674787128E-11</c:v>
                </c:pt>
                <c:pt idx="85">
                  <c:v>-9.73468742465341E-11</c:v>
                </c:pt>
                <c:pt idx="86">
                  <c:v>-9.48827458893854E-11</c:v>
                </c:pt>
                <c:pt idx="87">
                  <c:v>-9.21138076329196E-11</c:v>
                </c:pt>
                <c:pt idx="88">
                  <c:v>-8.900235483628388E-11</c:v>
                </c:pt>
                <c:pt idx="89">
                  <c:v>-8.550601883706618E-11</c:v>
                </c:pt>
                <c:pt idx="90">
                  <c:v>-8.15771900170876E-11</c:v>
                </c:pt>
                <c:pt idx="91">
                  <c:v>-7.716236950208324E-11</c:v>
                </c:pt>
                <c:pt idx="92">
                  <c:v>-7.220144066736515E-11</c:v>
                </c:pt>
                <c:pt idx="93">
                  <c:v>-6.662685052955679E-11</c:v>
                </c:pt>
                <c:pt idx="94">
                  <c:v>-6.036268987740816E-11</c:v>
                </c:pt>
                <c:pt idx="95">
                  <c:v>-5.3323659615830294E-11</c:v>
                </c:pt>
                <c:pt idx="96">
                  <c:v>-4.5413909247851735E-11</c:v>
                </c:pt>
                <c:pt idx="97">
                  <c:v>-3.652573167810333E-11</c:v>
                </c:pt>
                <c:pt idx="98">
                  <c:v>-2.653809656496533E-11</c:v>
                </c:pt>
                <c:pt idx="99">
                  <c:v>-1.5315002250029113E-11</c:v>
                </c:pt>
                <c:pt idx="100">
                  <c:v>-2.7036238230914358E-12</c:v>
                </c:pt>
                <c:pt idx="101">
                  <c:v>1.1467767895123201E-11</c:v>
                </c:pt>
                <c:pt idx="102">
                  <c:v>2.7392144789731075E-11</c:v>
                </c:pt>
                <c:pt idx="103">
                  <c:v>4.5286349150449205E-11</c:v>
                </c:pt>
                <c:pt idx="104">
                  <c:v>6.539404641372907E-11</c:v>
                </c:pt>
                <c:pt idx="105">
                  <c:v>8.79890431557628E-11</c:v>
                </c:pt>
                <c:pt idx="106">
                  <c:v>1.1337901551748314E-10</c:v>
                </c:pt>
                <c:pt idx="107">
                  <c:v>1.4190969883153166E-10</c:v>
                </c:pt>
                <c:pt idx="108">
                  <c:v>1.73969595501359E-10</c:v>
                </c:pt>
                <c:pt idx="109">
                  <c:v>2.0999526523966136E-10</c:v>
                </c:pt>
                <c:pt idx="110">
                  <c:v>2.504772697033466E-10</c:v>
                </c:pt>
                <c:pt idx="111">
                  <c:v>2.959668524731423E-10</c:v>
                </c:pt>
                <c:pt idx="112">
                  <c:v>3.470834453391496E-10</c:v>
                </c:pt>
                <c:pt idx="113">
                  <c:v>4.0452310310545654E-10</c:v>
                </c:pt>
                <c:pt idx="114">
                  <c:v>4.690679817705704E-10</c:v>
                </c:pt>
                <c:pt idx="115">
                  <c:v>5.415969891480829E-10</c:v>
                </c:pt>
                <c:pt idx="116">
                  <c:v>6.230977529571022E-10</c:v>
                </c:pt>
                <c:pt idx="117">
                  <c:v>7.146800693519768E-10</c:v>
                </c:pt>
                <c:pt idx="118">
                  <c:v>8.175910150199821E-10</c:v>
                </c:pt>
                <c:pt idx="119">
                  <c:v>9.332319286284514E-10</c:v>
                </c:pt>
                <c:pt idx="120">
                  <c:v>1.063177492857767E-09</c:v>
                </c:pt>
                <c:pt idx="121">
                  <c:v>1.2091971768603197E-09</c:v>
                </c:pt>
              </c:numCache>
            </c:numRef>
          </c:yVal>
          <c:smooth val="1"/>
        </c:ser>
        <c:axId val="61659507"/>
        <c:axId val="18064652"/>
      </c:scatterChart>
      <c:valAx>
        <c:axId val="61659507"/>
        <c:scaling>
          <c:orientation val="minMax"/>
          <c:max val="0.1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18064652"/>
        <c:crosses val="autoZero"/>
        <c:crossBetween val="midCat"/>
        <c:dispUnits/>
        <c:majorUnit val="0.05"/>
      </c:valAx>
      <c:valAx>
        <c:axId val="18064652"/>
        <c:scaling>
          <c:orientation val="minMax"/>
          <c:max val="1E-08"/>
          <c:min val="-1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61659507"/>
        <c:crosses val="autoZero"/>
        <c:crossBetween val="midCat"/>
        <c:dispUnits/>
        <c:majorUnit val="1E-09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55"/>
          <c:w val="0.123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 of Bulk Resistance on Diode Current versus Voltage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40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Sheet1!$B$963</c:f>
              <c:strCache>
                <c:ptCount val="1"/>
                <c:pt idx="0">
                  <c:v>zero Rb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Sheet1!$A$964:$A$1064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Sheet1!$B$964:$B$1064</c:f>
              <c:numCache>
                <c:ptCount val="101"/>
                <c:pt idx="0">
                  <c:v>0</c:v>
                </c:pt>
                <c:pt idx="1">
                  <c:v>3.097157933321343E-10</c:v>
                </c:pt>
                <c:pt idx="2">
                  <c:v>6.932191810022324E-10</c:v>
                </c:pt>
                <c:pt idx="3">
                  <c:v>1.1680895347937197E-09</c:v>
                </c:pt>
                <c:pt idx="4">
                  <c:v>1.7560943873193926E-09</c:v>
                </c:pt>
                <c:pt idx="5">
                  <c:v>2.4841872316782454E-09</c:v>
                </c:pt>
                <c:pt idx="6">
                  <c:v>3.3857430398140616E-09</c:v>
                </c:pt>
                <c:pt idx="7">
                  <c:v>4.5020881343729365E-09</c:v>
                </c:pt>
                <c:pt idx="8">
                  <c:v>5.884394541696225E-09</c:v>
                </c:pt>
                <c:pt idx="9">
                  <c:v>7.596025660998148E-09</c:v>
                </c:pt>
                <c:pt idx="10">
                  <c:v>9.715440772612812E-09</c:v>
                </c:pt>
                <c:pt idx="11">
                  <c:v>1.2339791524761208E-08</c:v>
                </c:pt>
                <c:pt idx="12">
                  <c:v>1.5589375257819927E-08</c:v>
                </c:pt>
                <c:pt idx="13">
                  <c:v>1.9613149301558247E-08</c:v>
                </c:pt>
                <c:pt idx="14">
                  <c:v>2.4595559014639392E-08</c:v>
                </c:pt>
                <c:pt idx="15">
                  <c:v>3.076499255617643E-08</c:v>
                </c:pt>
                <c:pt idx="16">
                  <c:v>3.8404249946734245E-08</c:v>
                </c:pt>
                <c:pt idx="17">
                  <c:v>4.786350630897283E-08</c:v>
                </c:pt>
                <c:pt idx="18">
                  <c:v>5.957636350856739E-08</c:v>
                </c:pt>
                <c:pt idx="19">
                  <c:v>7.407972598489917E-08</c:v>
                </c:pt>
                <c:pt idx="20">
                  <c:v>9.203841185764691E-08</c:v>
                </c:pt>
                <c:pt idx="21">
                  <c:v>1.142756274552258E-07</c:v>
                </c:pt>
                <c:pt idx="22">
                  <c:v>1.4181070218380613E-07</c:v>
                </c:pt>
                <c:pt idx="23">
                  <c:v>1.759058134616342E-07</c:v>
                </c:pt>
                <c:pt idx="24">
                  <c:v>2.1812384353804665E-07</c:v>
                </c:pt>
                <c:pt idx="25">
                  <c:v>2.704000202898714E-07</c:v>
                </c:pt>
                <c:pt idx="26">
                  <c:v>3.351306259302056E-07</c:v>
                </c:pt>
                <c:pt idx="27">
                  <c:v>4.15282839938821E-07</c:v>
                </c:pt>
                <c:pt idx="28">
                  <c:v>5.145307512928255E-07</c:v>
                </c:pt>
                <c:pt idx="29">
                  <c:v>6.374237746480319E-07</c:v>
                </c:pt>
                <c:pt idx="30">
                  <c:v>7.895951904828091E-07</c:v>
                </c:pt>
                <c:pt idx="31">
                  <c:v>9.780203684543118E-07</c:v>
                </c:pt>
                <c:pt idx="32">
                  <c:v>1.2113365106405772E-06</c:v>
                </c:pt>
                <c:pt idx="33">
                  <c:v>1.500238571345621E-06</c:v>
                </c:pt>
                <c:pt idx="34">
                  <c:v>1.8579695019941675E-06</c:v>
                </c:pt>
                <c:pt idx="35">
                  <c:v>2.300927293400602E-06</c:v>
                </c:pt>
                <c:pt idx="36">
                  <c:v>2.8494166415594173E-06</c:v>
                </c:pt>
                <c:pt idx="37">
                  <c:v>3.5285796924868754E-06</c:v>
                </c:pt>
                <c:pt idx="38">
                  <c:v>4.369548530429619E-06</c:v>
                </c:pt>
                <c:pt idx="39">
                  <c:v>5.410872238227005E-06</c:v>
                </c:pt>
                <c:pt idx="40">
                  <c:v>6.700283944698258E-06</c:v>
                </c:pt>
                <c:pt idx="41">
                  <c:v>8.296888858555268E-06</c:v>
                </c:pt>
                <c:pt idx="42">
                  <c:v>1.027387358589936E-05</c:v>
                </c:pt>
                <c:pt idx="43">
                  <c:v>1.2721860923424135E-05</c:v>
                </c:pt>
                <c:pt idx="44">
                  <c:v>1.5753063907340096E-05</c:v>
                </c:pt>
                <c:pt idx="45">
                  <c:v>1.9506429535036235E-05</c:v>
                </c:pt>
                <c:pt idx="46">
                  <c:v>2.4154007941999657E-05</c:v>
                </c:pt>
                <c:pt idx="47">
                  <c:v>2.990883899002921E-05</c:v>
                </c:pt>
                <c:pt idx="48">
                  <c:v>3.703471777923789E-05</c:v>
                </c:pt>
                <c:pt idx="49">
                  <c:v>4.585828672412996E-05</c:v>
                </c:pt>
                <c:pt idx="50">
                  <c:v>5.678400848116665E-05</c:v>
                </c:pt>
                <c:pt idx="51">
                  <c:v>7.03127060702855E-05</c:v>
                </c:pt>
                <c:pt idx="52">
                  <c:v>8.706452004906931E-05</c:v>
                </c:pt>
                <c:pt idx="53">
                  <c:v>0.00010780733507107744</c:v>
                </c:pt>
                <c:pt idx="54">
                  <c:v>0.00013349197887037995</c:v>
                </c:pt>
                <c:pt idx="55">
                  <c:v>0.00016529580715487805</c:v>
                </c:pt>
                <c:pt idx="56">
                  <c:v>0.00020467667229178565</c:v>
                </c:pt>
                <c:pt idx="57">
                  <c:v>0.00025343974965021863</c:v>
                </c:pt>
                <c:pt idx="58">
                  <c:v>0.0003138202848466388</c:v>
                </c:pt>
                <c:pt idx="59">
                  <c:v>0.00038858605493550434</c:v>
                </c:pt>
                <c:pt idx="60">
                  <c:v>0.0004811642402529546</c:v>
                </c:pt>
                <c:pt idx="61">
                  <c:v>0.0005957985225787459</c:v>
                </c:pt>
                <c:pt idx="62">
                  <c:v>0.0007377436108226851</c:v>
                </c:pt>
                <c:pt idx="63">
                  <c:v>0.0009135061110782178</c:v>
                </c:pt>
                <c:pt idx="64">
                  <c:v>0.0011311427822604287</c:v>
                </c:pt>
                <c:pt idx="65">
                  <c:v>0.0014006298490375367</c:v>
                </c:pt>
                <c:pt idx="66">
                  <c:v>0.001734320300952813</c:v>
                </c:pt>
                <c:pt idx="67">
                  <c:v>0.002147510139823703</c:v>
                </c:pt>
                <c:pt idx="68">
                  <c:v>0.0026591395315735734</c:v>
                </c:pt>
                <c:pt idx="69">
                  <c:v>0.003292661002521789</c:v>
                </c:pt>
                <c:pt idx="70">
                  <c:v>0.004077114477291286</c:v>
                </c:pt>
                <c:pt idx="71">
                  <c:v>0.005048458436884166</c:v>
                </c:pt>
                <c:pt idx="72">
                  <c:v>0.0062512182157414085</c:v>
                </c:pt>
                <c:pt idx="73">
                  <c:v>0.0077405269939038466</c:v>
                </c:pt>
                <c:pt idx="74">
                  <c:v>0.009584653041100968</c:v>
                </c:pt>
                <c:pt idx="75">
                  <c:v>0.011868129058845867</c:v>
                </c:pt>
                <c:pt idx="76">
                  <c:v>0.014695627066122123</c:v>
                </c:pt>
                <c:pt idx="77">
                  <c:v>0.018196756449143453</c:v>
                </c:pt>
                <c:pt idx="78">
                  <c:v>0.022532005112488544</c:v>
                </c:pt>
                <c:pt idx="79">
                  <c:v>0.02790009606741835</c:v>
                </c:pt>
                <c:pt idx="80">
                  <c:v>0.0345470966752597</c:v>
                </c:pt>
                <c:pt idx="81">
                  <c:v>0.04277769810351395</c:v>
                </c:pt>
                <c:pt idx="82">
                  <c:v>0.052969182032500776</c:v>
                </c:pt>
                <c:pt idx="83">
                  <c:v>0.0655887148309475</c:v>
                </c:pt>
                <c:pt idx="84">
                  <c:v>0.08121476194643407</c:v>
                </c:pt>
                <c:pt idx="85">
                  <c:v>0.10056360412270388</c:v>
                </c:pt>
                <c:pt idx="86">
                  <c:v>0.1245221709179596</c:v>
                </c:pt>
                <c:pt idx="87">
                  <c:v>0.1541886965763642</c:v>
                </c:pt>
                <c:pt idx="88">
                  <c:v>0.19092306187300026</c:v>
                </c:pt>
                <c:pt idx="89">
                  <c:v>0.2364091295468671</c:v>
                </c:pt>
                <c:pt idx="90">
                  <c:v>0.29273193070932685</c:v>
                </c:pt>
                <c:pt idx="91">
                  <c:v>0.3624732403677258</c:v>
                </c:pt>
                <c:pt idx="92">
                  <c:v>0.4488299231406413</c:v>
                </c:pt>
                <c:pt idx="93">
                  <c:v>0.5557604740016682</c:v>
                </c:pt>
                <c:pt idx="94">
                  <c:v>0.6881664713175912</c:v>
                </c:pt>
                <c:pt idx="95">
                  <c:v>0.8521172597878478</c:v>
                </c:pt>
                <c:pt idx="96">
                  <c:v>1.0551281625031002</c:v>
                </c:pt>
                <c:pt idx="97">
                  <c:v>1.3065049750564501</c:v>
                </c:pt>
                <c:pt idx="98">
                  <c:v>1.6177705329369263</c:v>
                </c:pt>
                <c:pt idx="99">
                  <c:v>2.003192905583495</c:v>
                </c:pt>
                <c:pt idx="100">
                  <c:v>2.4804394289317457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Sheet1!$C$963</c:f>
              <c:strCache>
                <c:ptCount val="1"/>
                <c:pt idx="0">
                  <c:v>with Rb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Sheet1!$A$964:$A$1064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Sheet1!$C$964:$C$1064</c:f>
              <c:numCache>
                <c:ptCount val="101"/>
                <c:pt idx="0">
                  <c:v>0</c:v>
                </c:pt>
                <c:pt idx="1">
                  <c:v>3.097157933321343E-10</c:v>
                </c:pt>
                <c:pt idx="2">
                  <c:v>6.932191810022324E-10</c:v>
                </c:pt>
                <c:pt idx="3">
                  <c:v>1.1680895347937197E-09</c:v>
                </c:pt>
                <c:pt idx="4">
                  <c:v>1.7560943873193926E-09</c:v>
                </c:pt>
                <c:pt idx="5">
                  <c:v>2.4841872316782454E-09</c:v>
                </c:pt>
                <c:pt idx="6">
                  <c:v>3.3857430398140616E-09</c:v>
                </c:pt>
                <c:pt idx="7">
                  <c:v>4.5020881343729365E-09</c:v>
                </c:pt>
                <c:pt idx="8">
                  <c:v>5.884394541696225E-09</c:v>
                </c:pt>
                <c:pt idx="9">
                  <c:v>7.596025660998148E-09</c:v>
                </c:pt>
                <c:pt idx="10">
                  <c:v>9.715440772612812E-09</c:v>
                </c:pt>
                <c:pt idx="11">
                  <c:v>1.3625096511861944E-08</c:v>
                </c:pt>
                <c:pt idx="12">
                  <c:v>1.688596429534387E-08</c:v>
                </c:pt>
                <c:pt idx="13">
                  <c:v>2.090898772668677E-08</c:v>
                </c:pt>
                <c:pt idx="14">
                  <c:v>2.5890403494572124E-08</c:v>
                </c:pt>
                <c:pt idx="15">
                  <c:v>3.205860454965812E-08</c:v>
                </c:pt>
                <c:pt idx="16">
                  <c:v>3.969633357034345E-08</c:v>
                </c:pt>
                <c:pt idx="17">
                  <c:v>4.915369398794572E-08</c:v>
                </c:pt>
                <c:pt idx="18">
                  <c:v>6.086419825558961E-08</c:v>
                </c:pt>
                <c:pt idx="19">
                  <c:v>7.536463911677513E-08</c:v>
                </c:pt>
                <c:pt idx="20">
                  <c:v>9.33196948797959E-08</c:v>
                </c:pt>
                <c:pt idx="21">
                  <c:v>1.1555239644546254E-07</c:v>
                </c:pt>
                <c:pt idx="22">
                  <c:v>1.4308185246054974E-07</c:v>
                </c:pt>
                <c:pt idx="23">
                  <c:v>1.771699615658565E-07</c:v>
                </c:pt>
                <c:pt idx="24">
                  <c:v>2.1937925250072703E-07</c:v>
                </c:pt>
                <c:pt idx="25">
                  <c:v>2.7164450266068505E-07</c:v>
                </c:pt>
                <c:pt idx="26">
                  <c:v>3.363614169047664E-07</c:v>
                </c:pt>
                <c:pt idx="27">
                  <c:v>4.164964298354237E-07</c:v>
                </c:pt>
                <c:pt idx="28">
                  <c:v>5.157226621358084E-07</c:v>
                </c:pt>
                <c:pt idx="29">
                  <c:v>6.385882590197141E-07</c:v>
                </c:pt>
                <c:pt idx="30">
                  <c:v>7.907248210595562E-07</c:v>
                </c:pt>
                <c:pt idx="31">
                  <c:v>9.791054721513697E-07</c:v>
                </c:pt>
                <c:pt idx="32">
                  <c:v>1.2123643796333654E-06</c:v>
                </c:pt>
                <c:pt idx="33">
                  <c:v>1.5011923507253741E-06</c:v>
                </c:pt>
                <c:pt idx="34">
                  <c:v>1.8588266048331645E-06</c:v>
                </c:pt>
                <c:pt idx="35">
                  <c:v>2.301657119971289E-06</c:v>
                </c:pt>
                <c:pt idx="36">
                  <c:v>2.8499772672764542E-06</c:v>
                </c:pt>
                <c:pt idx="37">
                  <c:v>3.5289130188092292E-06</c:v>
                </c:pt>
                <c:pt idx="38">
                  <c:v>4.3695731338756325E-06</c:v>
                </c:pt>
                <c:pt idx="39">
                  <c:v>5.4104727580246535E-06</c:v>
                </c:pt>
                <c:pt idx="40">
                  <c:v>6.699295247830894E-06</c:v>
                </c:pt>
                <c:pt idx="41">
                  <c:v>8.295072302544175E-06</c:v>
                </c:pt>
                <c:pt idx="42">
                  <c:v>1.0270881297000277E-05</c:v>
                </c:pt>
                <c:pt idx="43">
                  <c:v>1.271718186459483E-05</c:v>
                </c:pt>
                <c:pt idx="44">
                  <c:v>1.574594223409044E-05</c:v>
                </c:pt>
                <c:pt idx="45">
                  <c:v>1.949574072814399E-05</c:v>
                </c:pt>
                <c:pt idx="46">
                  <c:v>2.4138070546777687E-05</c:v>
                </c:pt>
                <c:pt idx="47">
                  <c:v>2.9885128080582547E-05</c:v>
                </c:pt>
                <c:pt idx="48">
                  <c:v>3.699942836213516E-05</c:v>
                </c:pt>
                <c:pt idx="49">
                  <c:v>4.580566793233556E-05</c:v>
                </c:pt>
                <c:pt idx="50">
                  <c:v>5.67053476060857E-05</c:v>
                </c:pt>
                <c:pt idx="51">
                  <c:v>7.019477765611267E-05</c:v>
                </c:pt>
                <c:pt idx="52">
                  <c:v>8.6887217906562E-05</c:v>
                </c:pt>
                <c:pt idx="53">
                  <c:v>0.0001075400566798365</c:v>
                </c:pt>
                <c:pt idx="54">
                  <c:v>0.00013308810578750366</c:v>
                </c:pt>
                <c:pt idx="55">
                  <c:v>0.00016468428185556779</c:v>
                </c:pt>
                <c:pt idx="56">
                  <c:v>0.00020374915143202502</c:v>
                </c:pt>
                <c:pt idx="57">
                  <c:v>0.00025203102652646516</c:v>
                </c:pt>
                <c:pt idx="58">
                  <c:v>0.0003116784868275733</c:v>
                </c:pt>
                <c:pt idx="59">
                  <c:v>0.0003853273388068387</c:v>
                </c:pt>
                <c:pt idx="60">
                  <c:v>0.0004762040435753792</c:v>
                </c:pt>
                <c:pt idx="61">
                  <c:v>0.0005882474696941524</c:v>
                </c:pt>
                <c:pt idx="62">
                  <c:v>0.0007262503323417162</c:v>
                </c:pt>
                <c:pt idx="63">
                  <c:v>0.0008960207005623011</c:v>
                </c:pt>
                <c:pt idx="64">
                  <c:v>0.0011045622783192165</c:v>
                </c:pt>
                <c:pt idx="65">
                  <c:v>0.0013602695469370236</c:v>
                </c:pt>
                <c:pt idx="66">
                  <c:v>0.001673130052219927</c:v>
                </c:pt>
                <c:pt idx="67">
                  <c:v>0.002054920964066328</c:v>
                </c:pt>
                <c:pt idx="68">
                  <c:v>0.0025193805781917977</c:v>
                </c:pt>
                <c:pt idx="69">
                  <c:v>0.003082328128169586</c:v>
                </c:pt>
                <c:pt idx="70">
                  <c:v>0.0037616982378939354</c:v>
                </c:pt>
                <c:pt idx="71">
                  <c:v>0.00457745151251938</c:v>
                </c:pt>
                <c:pt idx="72">
                  <c:v>0.005551322895518021</c:v>
                </c:pt>
                <c:pt idx="73">
                  <c:v>0.006706377616145965</c:v>
                </c:pt>
                <c:pt idx="74">
                  <c:v>0.008066363192521703</c:v>
                </c:pt>
                <c:pt idx="75">
                  <c:v>0.00965487509162722</c:v>
                </c:pt>
                <c:pt idx="76">
                  <c:v>0.011494389477176075</c:v>
                </c:pt>
                <c:pt idx="77">
                  <c:v>0.013605250955764517</c:v>
                </c:pt>
                <c:pt idx="78">
                  <c:v>0.016004725825841098</c:v>
                </c:pt>
                <c:pt idx="79">
                  <c:v>0.01870623290867218</c:v>
                </c:pt>
                <c:pt idx="80">
                  <c:v>0.021718841289567366</c:v>
                </c:pt>
                <c:pt idx="81">
                  <c:v>0.025047082103174044</c:v>
                </c:pt>
                <c:pt idx="82">
                  <c:v>0.02869107143052401</c:v>
                </c:pt>
                <c:pt idx="83">
                  <c:v>0.03264689692626491</c:v>
                </c:pt>
                <c:pt idx="84">
                  <c:v>0.03690719202594271</c:v>
                </c:pt>
                <c:pt idx="85">
                  <c:v>0.04146181207215578</c:v>
                </c:pt>
                <c:pt idx="86">
                  <c:v>0.04629853381801154</c:v>
                </c:pt>
                <c:pt idx="87">
                  <c:v>0.05140371730735899</c:v>
                </c:pt>
                <c:pt idx="88">
                  <c:v>0.05676289037079711</c:v>
                </c:pt>
                <c:pt idx="89">
                  <c:v>0.062361235775636036</c:v>
                </c:pt>
                <c:pt idx="90">
                  <c:v>0.06818397659918723</c:v>
                </c:pt>
                <c:pt idx="91">
                  <c:v>0.07421666585286987</c:v>
                </c:pt>
                <c:pt idx="92">
                  <c:v>0.08044539226419348</c:v>
                </c:pt>
                <c:pt idx="93">
                  <c:v>0.08685691650531778</c:v>
                </c:pt>
                <c:pt idx="94">
                  <c:v>0.09343875220713835</c:v>
                </c:pt>
                <c:pt idx="95">
                  <c:v>0.10017920480555531</c:v>
                </c:pt>
                <c:pt idx="96">
                  <c:v>0.10706737935492124</c:v>
                </c:pt>
                <c:pt idx="97">
                  <c:v>0.114093166382028</c:v>
                </c:pt>
                <c:pt idx="98">
                  <c:v>0.12124721291160963</c:v>
                </c:pt>
                <c:pt idx="99">
                  <c:v>0.12852088410089602</c:v>
                </c:pt>
                <c:pt idx="100">
                  <c:v>0.13590621951817758</c:v>
                </c:pt>
              </c:numCache>
            </c:numRef>
          </c:yVal>
          <c:smooth val="1"/>
        </c:ser>
        <c:axId val="28364141"/>
        <c:axId val="53950678"/>
      </c:scatterChart>
      <c:valAx>
        <c:axId val="283641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 val="autoZero"/>
        <c:crossBetween val="midCat"/>
        <c:dispUnits/>
        <c:majorUnit val="0.1"/>
      </c:valAx>
      <c:valAx>
        <c:axId val="53950678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7225"/>
          <c:w val="0.10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 of Leakage Shunt Resistance on Reverse Current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Sheet1!$G$836</c:f>
              <c:strCache>
                <c:ptCount val="1"/>
                <c:pt idx="0">
                  <c:v>Ideal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Sheet1!$F$837:$F$958</c:f>
              <c:numCache>
                <c:ptCount val="122"/>
                <c:pt idx="0">
                  <c:v>-0.501</c:v>
                </c:pt>
                <c:pt idx="1">
                  <c:v>-0.496</c:v>
                </c:pt>
                <c:pt idx="2">
                  <c:v>-0.491</c:v>
                </c:pt>
                <c:pt idx="3">
                  <c:v>-0.486</c:v>
                </c:pt>
                <c:pt idx="4">
                  <c:v>-0.481</c:v>
                </c:pt>
                <c:pt idx="5">
                  <c:v>-0.476</c:v>
                </c:pt>
                <c:pt idx="6">
                  <c:v>-0.471</c:v>
                </c:pt>
                <c:pt idx="7">
                  <c:v>-0.46599999999999997</c:v>
                </c:pt>
                <c:pt idx="8">
                  <c:v>-0.46099999999999997</c:v>
                </c:pt>
                <c:pt idx="9">
                  <c:v>-0.45599999999999996</c:v>
                </c:pt>
                <c:pt idx="10">
                  <c:v>-0.45099999999999996</c:v>
                </c:pt>
                <c:pt idx="11">
                  <c:v>-0.44599999999999995</c:v>
                </c:pt>
                <c:pt idx="12">
                  <c:v>-0.44099999999999995</c:v>
                </c:pt>
                <c:pt idx="13">
                  <c:v>-0.43599999999999994</c:v>
                </c:pt>
                <c:pt idx="14">
                  <c:v>-0.43099999999999994</c:v>
                </c:pt>
                <c:pt idx="15">
                  <c:v>-0.42599999999999993</c:v>
                </c:pt>
                <c:pt idx="16">
                  <c:v>-0.42099999999999993</c:v>
                </c:pt>
                <c:pt idx="17">
                  <c:v>-0.4159999999999999</c:v>
                </c:pt>
                <c:pt idx="18">
                  <c:v>-0.4109999999999999</c:v>
                </c:pt>
                <c:pt idx="19">
                  <c:v>-0.4059999999999999</c:v>
                </c:pt>
                <c:pt idx="20">
                  <c:v>-0.4009999999999999</c:v>
                </c:pt>
                <c:pt idx="21">
                  <c:v>-0.3959999999999999</c:v>
                </c:pt>
                <c:pt idx="22">
                  <c:v>-0.3909999999999999</c:v>
                </c:pt>
                <c:pt idx="23">
                  <c:v>-0.3859999999999999</c:v>
                </c:pt>
                <c:pt idx="24">
                  <c:v>-0.3809999999999999</c:v>
                </c:pt>
                <c:pt idx="25">
                  <c:v>-0.3759999999999999</c:v>
                </c:pt>
                <c:pt idx="26">
                  <c:v>-0.3709999999999999</c:v>
                </c:pt>
                <c:pt idx="27">
                  <c:v>-0.3659999999999999</c:v>
                </c:pt>
                <c:pt idx="28">
                  <c:v>-0.3609999999999999</c:v>
                </c:pt>
                <c:pt idx="29">
                  <c:v>-0.35599999999999987</c:v>
                </c:pt>
                <c:pt idx="30">
                  <c:v>-0.35099999999999987</c:v>
                </c:pt>
                <c:pt idx="31">
                  <c:v>-0.34599999999999986</c:v>
                </c:pt>
                <c:pt idx="32">
                  <c:v>-0.34099999999999986</c:v>
                </c:pt>
                <c:pt idx="33">
                  <c:v>-0.33599999999999985</c:v>
                </c:pt>
                <c:pt idx="34">
                  <c:v>-0.33099999999999985</c:v>
                </c:pt>
                <c:pt idx="35">
                  <c:v>-0.32599999999999985</c:v>
                </c:pt>
                <c:pt idx="36">
                  <c:v>-0.32099999999999984</c:v>
                </c:pt>
                <c:pt idx="37">
                  <c:v>-0.31599999999999984</c:v>
                </c:pt>
                <c:pt idx="38">
                  <c:v>-0.31099999999999983</c:v>
                </c:pt>
                <c:pt idx="39">
                  <c:v>-0.3059999999999998</c:v>
                </c:pt>
                <c:pt idx="40">
                  <c:v>-0.3009999999999998</c:v>
                </c:pt>
                <c:pt idx="41">
                  <c:v>-0.2959999999999998</c:v>
                </c:pt>
                <c:pt idx="42">
                  <c:v>-0.2909999999999998</c:v>
                </c:pt>
                <c:pt idx="43">
                  <c:v>-0.2859999999999998</c:v>
                </c:pt>
                <c:pt idx="44">
                  <c:v>-0.2809999999999998</c:v>
                </c:pt>
                <c:pt idx="45">
                  <c:v>-0.2759999999999998</c:v>
                </c:pt>
                <c:pt idx="46">
                  <c:v>-0.2709999999999998</c:v>
                </c:pt>
                <c:pt idx="47">
                  <c:v>-0.2659999999999998</c:v>
                </c:pt>
                <c:pt idx="48">
                  <c:v>-0.2609999999999998</c:v>
                </c:pt>
                <c:pt idx="49">
                  <c:v>-0.2559999999999998</c:v>
                </c:pt>
                <c:pt idx="50">
                  <c:v>-0.2509999999999998</c:v>
                </c:pt>
                <c:pt idx="51">
                  <c:v>-0.24599999999999977</c:v>
                </c:pt>
                <c:pt idx="52">
                  <c:v>-0.24099999999999977</c:v>
                </c:pt>
                <c:pt idx="53">
                  <c:v>-0.23599999999999977</c:v>
                </c:pt>
                <c:pt idx="54">
                  <c:v>-0.23099999999999976</c:v>
                </c:pt>
                <c:pt idx="55">
                  <c:v>-0.22599999999999976</c:v>
                </c:pt>
                <c:pt idx="56">
                  <c:v>-0.22099999999999975</c:v>
                </c:pt>
                <c:pt idx="57">
                  <c:v>-0.21599999999999975</c:v>
                </c:pt>
                <c:pt idx="58">
                  <c:v>-0.21099999999999974</c:v>
                </c:pt>
                <c:pt idx="59">
                  <c:v>-0.20599999999999974</c:v>
                </c:pt>
                <c:pt idx="60">
                  <c:v>-0.20099999999999973</c:v>
                </c:pt>
                <c:pt idx="61">
                  <c:v>-0.19599999999999973</c:v>
                </c:pt>
                <c:pt idx="62">
                  <c:v>-0.19099999999999973</c:v>
                </c:pt>
                <c:pt idx="63">
                  <c:v>-0.18599999999999972</c:v>
                </c:pt>
                <c:pt idx="64">
                  <c:v>-0.18099999999999972</c:v>
                </c:pt>
                <c:pt idx="65">
                  <c:v>-0.1759999999999997</c:v>
                </c:pt>
                <c:pt idx="66">
                  <c:v>-0.1709999999999997</c:v>
                </c:pt>
                <c:pt idx="67">
                  <c:v>-0.1659999999999997</c:v>
                </c:pt>
                <c:pt idx="68">
                  <c:v>-0.1609999999999997</c:v>
                </c:pt>
                <c:pt idx="69">
                  <c:v>-0.1559999999999997</c:v>
                </c:pt>
                <c:pt idx="70">
                  <c:v>-0.1509999999999997</c:v>
                </c:pt>
                <c:pt idx="71">
                  <c:v>-0.14599999999999969</c:v>
                </c:pt>
                <c:pt idx="72">
                  <c:v>-0.14099999999999968</c:v>
                </c:pt>
                <c:pt idx="73">
                  <c:v>-0.13599999999999968</c:v>
                </c:pt>
                <c:pt idx="74">
                  <c:v>-0.13099999999999967</c:v>
                </c:pt>
                <c:pt idx="75">
                  <c:v>-0.12599999999999967</c:v>
                </c:pt>
                <c:pt idx="76">
                  <c:v>-0.12099999999999966</c:v>
                </c:pt>
                <c:pt idx="77">
                  <c:v>-0.11599999999999966</c:v>
                </c:pt>
                <c:pt idx="78">
                  <c:v>-0.11099999999999965</c:v>
                </c:pt>
                <c:pt idx="79">
                  <c:v>-0.10599999999999965</c:v>
                </c:pt>
                <c:pt idx="80">
                  <c:v>-0.10099999999999965</c:v>
                </c:pt>
                <c:pt idx="81">
                  <c:v>-0.09599999999999964</c:v>
                </c:pt>
                <c:pt idx="82">
                  <c:v>-0.09099999999999964</c:v>
                </c:pt>
                <c:pt idx="83">
                  <c:v>-0.08599999999999963</c:v>
                </c:pt>
                <c:pt idx="84">
                  <c:v>-0.08099999999999963</c:v>
                </c:pt>
                <c:pt idx="85">
                  <c:v>-0.07599999999999962</c:v>
                </c:pt>
                <c:pt idx="86">
                  <c:v>-0.07099999999999962</c:v>
                </c:pt>
                <c:pt idx="87">
                  <c:v>-0.06599999999999961</c:v>
                </c:pt>
                <c:pt idx="88">
                  <c:v>-0.06099999999999962</c:v>
                </c:pt>
                <c:pt idx="89">
                  <c:v>-0.05599999999999962</c:v>
                </c:pt>
                <c:pt idx="90">
                  <c:v>-0.05099999999999962</c:v>
                </c:pt>
                <c:pt idx="91">
                  <c:v>-0.045999999999999625</c:v>
                </c:pt>
                <c:pt idx="92">
                  <c:v>-0.04099999999999963</c:v>
                </c:pt>
                <c:pt idx="93">
                  <c:v>-0.03599999999999963</c:v>
                </c:pt>
                <c:pt idx="94">
                  <c:v>-0.03099999999999963</c:v>
                </c:pt>
                <c:pt idx="95">
                  <c:v>-0.025999999999999628</c:v>
                </c:pt>
                <c:pt idx="96">
                  <c:v>-0.020999999999999627</c:v>
                </c:pt>
                <c:pt idx="97">
                  <c:v>-0.015999999999999626</c:v>
                </c:pt>
                <c:pt idx="98">
                  <c:v>-0.010999999999999625</c:v>
                </c:pt>
                <c:pt idx="99">
                  <c:v>-0.0059999999999996246</c:v>
                </c:pt>
                <c:pt idx="100">
                  <c:v>-0.0009999999999996245</c:v>
                </c:pt>
                <c:pt idx="101">
                  <c:v>0.004000000000000376</c:v>
                </c:pt>
                <c:pt idx="102">
                  <c:v>0.009000000000000376</c:v>
                </c:pt>
                <c:pt idx="103">
                  <c:v>0.014000000000000377</c:v>
                </c:pt>
                <c:pt idx="104">
                  <c:v>0.019000000000000378</c:v>
                </c:pt>
                <c:pt idx="105">
                  <c:v>0.02400000000000038</c:v>
                </c:pt>
                <c:pt idx="106">
                  <c:v>0.02900000000000038</c:v>
                </c:pt>
                <c:pt idx="107">
                  <c:v>0.03400000000000038</c:v>
                </c:pt>
                <c:pt idx="108">
                  <c:v>0.039000000000000375</c:v>
                </c:pt>
                <c:pt idx="109">
                  <c:v>0.04400000000000037</c:v>
                </c:pt>
                <c:pt idx="110">
                  <c:v>0.04900000000000037</c:v>
                </c:pt>
                <c:pt idx="111">
                  <c:v>0.05400000000000037</c:v>
                </c:pt>
                <c:pt idx="112">
                  <c:v>0.059000000000000365</c:v>
                </c:pt>
                <c:pt idx="113">
                  <c:v>0.06400000000000036</c:v>
                </c:pt>
                <c:pt idx="114">
                  <c:v>0.06900000000000037</c:v>
                </c:pt>
                <c:pt idx="115">
                  <c:v>0.07400000000000037</c:v>
                </c:pt>
                <c:pt idx="116">
                  <c:v>0.07900000000000038</c:v>
                </c:pt>
                <c:pt idx="117">
                  <c:v>0.08400000000000038</c:v>
                </c:pt>
                <c:pt idx="118">
                  <c:v>0.08900000000000038</c:v>
                </c:pt>
                <c:pt idx="119">
                  <c:v>0.09400000000000039</c:v>
                </c:pt>
                <c:pt idx="120">
                  <c:v>0.0990000000000004</c:v>
                </c:pt>
                <c:pt idx="121">
                  <c:v>0.1040000000000004</c:v>
                </c:pt>
              </c:numCache>
            </c:numRef>
          </c:xVal>
          <c:yVal>
            <c:numRef>
              <c:f>Sheet1!$G$837:$G$958</c:f>
              <c:numCache>
                <c:ptCount val="122"/>
                <c:pt idx="0">
                  <c:v>-1.2999708680114931E-09</c:v>
                </c:pt>
                <c:pt idx="1">
                  <c:v>-1.2999675829824359E-09</c:v>
                </c:pt>
                <c:pt idx="2">
                  <c:v>-1.2999639275215455E-09</c:v>
                </c:pt>
                <c:pt idx="3">
                  <c:v>-1.2999598598575803E-09</c:v>
                </c:pt>
                <c:pt idx="4">
                  <c:v>-1.299955333509021E-09</c:v>
                </c:pt>
                <c:pt idx="5">
                  <c:v>-1.2999502967529233E-09</c:v>
                </c:pt>
                <c:pt idx="6">
                  <c:v>-1.2999446920338756E-09</c:v>
                </c:pt>
                <c:pt idx="7">
                  <c:v>-1.2999384553063083E-09</c:v>
                </c:pt>
                <c:pt idx="8">
                  <c:v>-1.2999315153026403E-09</c:v>
                </c:pt>
                <c:pt idx="9">
                  <c:v>-1.299923792718899E-09</c:v>
                </c:pt>
                <c:pt idx="10">
                  <c:v>-1.2999151993085065E-09</c:v>
                </c:pt>
                <c:pt idx="11">
                  <c:v>-1.2999056368738805E-09</c:v>
                </c:pt>
                <c:pt idx="12">
                  <c:v>-1.299894996144321E-09</c:v>
                </c:pt>
                <c:pt idx="13">
                  <c:v>-1.299883155527367E-09</c:v>
                </c:pt>
                <c:pt idx="14">
                  <c:v>-1.2998699797193485E-09</c:v>
                </c:pt>
                <c:pt idx="15">
                  <c:v>-1.2998553181592609E-09</c:v>
                </c:pt>
                <c:pt idx="16">
                  <c:v>-1.2998390033082936E-09</c:v>
                </c:pt>
                <c:pt idx="17">
                  <c:v>-1.2998208487353492E-09</c:v>
                </c:pt>
                <c:pt idx="18">
                  <c:v>-1.2998006469866815E-09</c:v>
                </c:pt>
                <c:pt idx="19">
                  <c:v>-1.2997781672153049E-09</c:v>
                </c:pt>
                <c:pt idx="20">
                  <c:v>-1.299753152543087E-09</c:v>
                </c:pt>
                <c:pt idx="21">
                  <c:v>-1.2997253171253824E-09</c:v>
                </c:pt>
                <c:pt idx="22">
                  <c:v>-1.2996943428846637E-09</c:v>
                </c:pt>
                <c:pt idx="23">
                  <c:v>-1.2996598758758234E-09</c:v>
                </c:pt>
                <c:pt idx="24">
                  <c:v>-1.2996215222416146E-09</c:v>
                </c:pt>
                <c:pt idx="25">
                  <c:v>-1.299578843712015E-09</c:v>
                </c:pt>
                <c:pt idx="26">
                  <c:v>-1.2995313525960786E-09</c:v>
                </c:pt>
                <c:pt idx="27">
                  <c:v>-1.2994785062090533E-09</c:v>
                </c:pt>
                <c:pt idx="28">
                  <c:v>-1.2994197006710796E-09</c:v>
                </c:pt>
                <c:pt idx="29">
                  <c:v>-1.2993542640066065E-09</c:v>
                </c:pt>
                <c:pt idx="30">
                  <c:v>-1.2992814484656744E-09</c:v>
                </c:pt>
                <c:pt idx="31">
                  <c:v>-1.2992004219793165E-09</c:v>
                </c:pt>
                <c:pt idx="32">
                  <c:v>-1.2991102586514408E-09</c:v>
                </c:pt>
                <c:pt idx="33">
                  <c:v>-1.299009928178542E-09</c:v>
                </c:pt>
                <c:pt idx="34">
                  <c:v>-1.2988982840763414E-09</c:v>
                </c:pt>
                <c:pt idx="35">
                  <c:v>-1.29877405057882E-09</c:v>
                </c:pt>
                <c:pt idx="36">
                  <c:v>-1.2986358080599394E-09</c:v>
                </c:pt>
                <c:pt idx="37">
                  <c:v>-1.2984819768114615E-09</c:v>
                </c:pt>
                <c:pt idx="38">
                  <c:v>-1.2983107989914984E-09</c:v>
                </c:pt>
                <c:pt idx="39">
                  <c:v>-1.2981203185375118E-09</c:v>
                </c:pt>
                <c:pt idx="40">
                  <c:v>-1.2979083588142327E-09</c:v>
                </c:pt>
                <c:pt idx="41">
                  <c:v>-1.2976724977410763E-09</c:v>
                </c:pt>
                <c:pt idx="42">
                  <c:v>-1.2974100401148356E-09</c:v>
                </c:pt>
                <c:pt idx="43">
                  <c:v>-1.2971179868113801E-09</c:v>
                </c:pt>
                <c:pt idx="44">
                  <c:v>-1.2967930005144263E-09</c:v>
                </c:pt>
                <c:pt idx="45">
                  <c:v>-1.2964313675797594E-09</c:v>
                </c:pt>
                <c:pt idx="46">
                  <c:v>-1.296028955599126E-09</c:v>
                </c:pt>
                <c:pt idx="47">
                  <c:v>-1.295581166178878E-09</c:v>
                </c:pt>
                <c:pt idx="48">
                  <c:v>-1.2950828823937617E-09</c:v>
                </c:pt>
                <c:pt idx="49">
                  <c:v>-1.2945284103154075E-09</c:v>
                </c:pt>
                <c:pt idx="50">
                  <c:v>-1.2939114139473588E-09</c:v>
                </c:pt>
                <c:pt idx="51">
                  <c:v>-1.293224842823137E-09</c:v>
                </c:pt>
                <c:pt idx="52">
                  <c:v>-1.2924608514400015E-09</c:v>
                </c:pt>
                <c:pt idx="53">
                  <c:v>-1.2916107096077664E-09</c:v>
                </c:pt>
                <c:pt idx="54">
                  <c:v>-1.2906647026882253E-09</c:v>
                </c:pt>
                <c:pt idx="55">
                  <c:v>-1.2896120205852091E-09</c:v>
                </c:pt>
                <c:pt idx="56">
                  <c:v>-1.2884406342167582E-09</c:v>
                </c:pt>
                <c:pt idx="57">
                  <c:v>-1.2871371580578477E-09</c:v>
                </c:pt>
                <c:pt idx="58">
                  <c:v>-1.2856866971829325E-09</c:v>
                </c:pt>
                <c:pt idx="59">
                  <c:v>-1.2840726770604483E-09</c:v>
                </c:pt>
                <c:pt idx="60">
                  <c:v>-1.282276654154324E-09</c:v>
                </c:pt>
                <c:pt idx="61">
                  <c:v>-1.2802781051682324E-09</c:v>
                </c:pt>
                <c:pt idx="62">
                  <c:v>-1.278054192524252E-09</c:v>
                </c:pt>
                <c:pt idx="63">
                  <c:v>-1.2755795033960526E-09</c:v>
                </c:pt>
                <c:pt idx="64">
                  <c:v>-1.2728257593145094E-09</c:v>
                </c:pt>
                <c:pt idx="65">
                  <c:v>-1.2697614930273938E-09</c:v>
                </c:pt>
                <c:pt idx="66">
                  <c:v>-1.2663516889205824E-09</c:v>
                </c:pt>
                <c:pt idx="67">
                  <c:v>-1.2625573828918554E-09</c:v>
                </c:pt>
                <c:pt idx="68">
                  <c:v>-1.2583352171050068E-09</c:v>
                </c:pt>
                <c:pt idx="69">
                  <c:v>-1.253636944536409E-09</c:v>
                </c:pt>
                <c:pt idx="70">
                  <c:v>-1.2484088776524422E-09</c:v>
                </c:pt>
                <c:pt idx="71">
                  <c:v>-1.2425912749177875E-09</c:v>
                </c:pt>
                <c:pt idx="72">
                  <c:v>-1.2361176581241583E-09</c:v>
                </c:pt>
                <c:pt idx="73">
                  <c:v>-1.2289140527385385E-09</c:v>
                </c:pt>
                <c:pt idx="74">
                  <c:v>-1.2208981425903192E-09</c:v>
                </c:pt>
                <c:pt idx="75">
                  <c:v>-1.2119783292378846E-09</c:v>
                </c:pt>
                <c:pt idx="76">
                  <c:v>-1.2020526852659463E-09</c:v>
                </c:pt>
                <c:pt idx="77">
                  <c:v>-1.191007789552878E-09</c:v>
                </c:pt>
                <c:pt idx="78">
                  <c:v>-1.1787174311985543E-09</c:v>
                </c:pt>
                <c:pt idx="79">
                  <c:v>-1.1650411673023754E-09</c:v>
                </c:pt>
                <c:pt idx="80">
                  <c:v>-1.1498227181110936E-09</c:v>
                </c:pt>
                <c:pt idx="81">
                  <c:v>-1.1328881811976648E-09</c:v>
                </c:pt>
                <c:pt idx="82">
                  <c:v>-1.1140440442644118E-09</c:v>
                </c:pt>
                <c:pt idx="83">
                  <c:v>-1.0930749738626334E-09</c:v>
                </c:pt>
                <c:pt idx="84">
                  <c:v>-1.069741354760194E-09</c:v>
                </c:pt>
                <c:pt idx="85">
                  <c:v>-1.0437765518392431E-09</c:v>
                </c:pt>
                <c:pt idx="86">
                  <c:v>-1.0148838632355562E-09</c:v>
                </c:pt>
                <c:pt idx="87">
                  <c:v>-9.827331299027786E-10</c:v>
                </c:pt>
                <c:pt idx="88">
                  <c:v>-9.469569628587926E-10</c:v>
                </c:pt>
                <c:pt idx="89">
                  <c:v>-9.071465450026525E-10</c:v>
                </c:pt>
                <c:pt idx="90">
                  <c:v>-8.628469595291192E-10</c:v>
                </c:pt>
                <c:pt idx="91">
                  <c:v>-8.135519915582115E-10</c:v>
                </c:pt>
                <c:pt idx="92">
                  <c:v>-7.58698343577586E-10</c:v>
                </c:pt>
                <c:pt idx="93">
                  <c:v>-6.976591985971459E-10</c:v>
                </c:pt>
                <c:pt idx="94">
                  <c:v>-6.297370574615349E-10</c:v>
                </c:pt>
                <c:pt idx="95">
                  <c:v>-5.541557684719162E-10</c:v>
                </c:pt>
                <c:pt idx="96">
                  <c:v>-4.700516582388952E-10</c:v>
                </c:pt>
                <c:pt idx="97">
                  <c:v>-3.7646366241813444E-10</c:v>
                </c:pt>
                <c:pt idx="98">
                  <c:v>-2.7232234355179534E-10</c:v>
                </c:pt>
                <c:pt idx="99">
                  <c:v>-1.564376705218104E-10</c:v>
                </c:pt>
                <c:pt idx="100">
                  <c:v>-2.7485419969823068E-11</c:v>
                </c:pt>
                <c:pt idx="101">
                  <c:v>1.1600795570825207E-10</c:v>
                </c:pt>
                <c:pt idx="102">
                  <c:v>2.756821667076799E-10</c:v>
                </c:pt>
                <c:pt idx="103">
                  <c:v>4.533618229134788E-10</c:v>
                </c:pt>
                <c:pt idx="104">
                  <c:v>6.510772838624226E-10</c:v>
                </c:pt>
                <c:pt idx="105">
                  <c:v>8.710878598226519E-10</c:v>
                </c:pt>
                <c:pt idx="106">
                  <c:v>1.1159076291114655E-09</c:v>
                </c:pt>
                <c:pt idx="107">
                  <c:v>1.388334166667835E-09</c:v>
                </c:pt>
                <c:pt idx="108">
                  <c:v>1.6914805121633218E-09</c:v>
                </c:pt>
                <c:pt idx="109">
                  <c:v>2.0288107429535354E-09</c:v>
                </c:pt>
                <c:pt idx="110">
                  <c:v>2.4041795583650767E-09</c:v>
                </c:pt>
                <c:pt idx="111">
                  <c:v>2.821876327650754E-09</c:v>
                </c:pt>
                <c:pt idx="112">
                  <c:v>3.2866741049525485E-09</c:v>
                </c:pt>
                <c:pt idx="113">
                  <c:v>3.803884171370213E-09</c:v>
                </c:pt>
                <c:pt idx="114">
                  <c:v>4.3794167273920375E-09</c:v>
                </c:pt>
                <c:pt idx="115">
                  <c:v>5.019848429225019E-09</c:v>
                </c:pt>
                <c:pt idx="116">
                  <c:v>5.732497540767437E-09</c:v>
                </c:pt>
                <c:pt idx="117">
                  <c:v>6.5255075599913825E-09</c:v>
                </c:pt>
                <c:pt idx="118">
                  <c:v>7.4079402753405706E-09</c:v>
                </c:pt>
                <c:pt idx="119">
                  <c:v>8.389879315506267E-09</c:v>
                </c:pt>
                <c:pt idx="120">
                  <c:v>9.48254537585284E-09</c:v>
                </c:pt>
                <c:pt idx="121">
                  <c:v>1.0698424438194466E-08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Sheet1!$H$836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Sheet1!$F$837:$F$958</c:f>
              <c:numCache>
                <c:ptCount val="122"/>
                <c:pt idx="0">
                  <c:v>-0.501</c:v>
                </c:pt>
                <c:pt idx="1">
                  <c:v>-0.496</c:v>
                </c:pt>
                <c:pt idx="2">
                  <c:v>-0.491</c:v>
                </c:pt>
                <c:pt idx="3">
                  <c:v>-0.486</c:v>
                </c:pt>
                <c:pt idx="4">
                  <c:v>-0.481</c:v>
                </c:pt>
                <c:pt idx="5">
                  <c:v>-0.476</c:v>
                </c:pt>
                <c:pt idx="6">
                  <c:v>-0.471</c:v>
                </c:pt>
                <c:pt idx="7">
                  <c:v>-0.46599999999999997</c:v>
                </c:pt>
                <c:pt idx="8">
                  <c:v>-0.46099999999999997</c:v>
                </c:pt>
                <c:pt idx="9">
                  <c:v>-0.45599999999999996</c:v>
                </c:pt>
                <c:pt idx="10">
                  <c:v>-0.45099999999999996</c:v>
                </c:pt>
                <c:pt idx="11">
                  <c:v>-0.44599999999999995</c:v>
                </c:pt>
                <c:pt idx="12">
                  <c:v>-0.44099999999999995</c:v>
                </c:pt>
                <c:pt idx="13">
                  <c:v>-0.43599999999999994</c:v>
                </c:pt>
                <c:pt idx="14">
                  <c:v>-0.43099999999999994</c:v>
                </c:pt>
                <c:pt idx="15">
                  <c:v>-0.42599999999999993</c:v>
                </c:pt>
                <c:pt idx="16">
                  <c:v>-0.42099999999999993</c:v>
                </c:pt>
                <c:pt idx="17">
                  <c:v>-0.4159999999999999</c:v>
                </c:pt>
                <c:pt idx="18">
                  <c:v>-0.4109999999999999</c:v>
                </c:pt>
                <c:pt idx="19">
                  <c:v>-0.4059999999999999</c:v>
                </c:pt>
                <c:pt idx="20">
                  <c:v>-0.4009999999999999</c:v>
                </c:pt>
                <c:pt idx="21">
                  <c:v>-0.3959999999999999</c:v>
                </c:pt>
                <c:pt idx="22">
                  <c:v>-0.3909999999999999</c:v>
                </c:pt>
                <c:pt idx="23">
                  <c:v>-0.3859999999999999</c:v>
                </c:pt>
                <c:pt idx="24">
                  <c:v>-0.3809999999999999</c:v>
                </c:pt>
                <c:pt idx="25">
                  <c:v>-0.3759999999999999</c:v>
                </c:pt>
                <c:pt idx="26">
                  <c:v>-0.3709999999999999</c:v>
                </c:pt>
                <c:pt idx="27">
                  <c:v>-0.3659999999999999</c:v>
                </c:pt>
                <c:pt idx="28">
                  <c:v>-0.3609999999999999</c:v>
                </c:pt>
                <c:pt idx="29">
                  <c:v>-0.35599999999999987</c:v>
                </c:pt>
                <c:pt idx="30">
                  <c:v>-0.35099999999999987</c:v>
                </c:pt>
                <c:pt idx="31">
                  <c:v>-0.34599999999999986</c:v>
                </c:pt>
                <c:pt idx="32">
                  <c:v>-0.34099999999999986</c:v>
                </c:pt>
                <c:pt idx="33">
                  <c:v>-0.33599999999999985</c:v>
                </c:pt>
                <c:pt idx="34">
                  <c:v>-0.33099999999999985</c:v>
                </c:pt>
                <c:pt idx="35">
                  <c:v>-0.32599999999999985</c:v>
                </c:pt>
                <c:pt idx="36">
                  <c:v>-0.32099999999999984</c:v>
                </c:pt>
                <c:pt idx="37">
                  <c:v>-0.31599999999999984</c:v>
                </c:pt>
                <c:pt idx="38">
                  <c:v>-0.31099999999999983</c:v>
                </c:pt>
                <c:pt idx="39">
                  <c:v>-0.3059999999999998</c:v>
                </c:pt>
                <c:pt idx="40">
                  <c:v>-0.3009999999999998</c:v>
                </c:pt>
                <c:pt idx="41">
                  <c:v>-0.2959999999999998</c:v>
                </c:pt>
                <c:pt idx="42">
                  <c:v>-0.2909999999999998</c:v>
                </c:pt>
                <c:pt idx="43">
                  <c:v>-0.2859999999999998</c:v>
                </c:pt>
                <c:pt idx="44">
                  <c:v>-0.2809999999999998</c:v>
                </c:pt>
                <c:pt idx="45">
                  <c:v>-0.2759999999999998</c:v>
                </c:pt>
                <c:pt idx="46">
                  <c:v>-0.2709999999999998</c:v>
                </c:pt>
                <c:pt idx="47">
                  <c:v>-0.2659999999999998</c:v>
                </c:pt>
                <c:pt idx="48">
                  <c:v>-0.2609999999999998</c:v>
                </c:pt>
                <c:pt idx="49">
                  <c:v>-0.2559999999999998</c:v>
                </c:pt>
                <c:pt idx="50">
                  <c:v>-0.2509999999999998</c:v>
                </c:pt>
                <c:pt idx="51">
                  <c:v>-0.24599999999999977</c:v>
                </c:pt>
                <c:pt idx="52">
                  <c:v>-0.24099999999999977</c:v>
                </c:pt>
                <c:pt idx="53">
                  <c:v>-0.23599999999999977</c:v>
                </c:pt>
                <c:pt idx="54">
                  <c:v>-0.23099999999999976</c:v>
                </c:pt>
                <c:pt idx="55">
                  <c:v>-0.22599999999999976</c:v>
                </c:pt>
                <c:pt idx="56">
                  <c:v>-0.22099999999999975</c:v>
                </c:pt>
                <c:pt idx="57">
                  <c:v>-0.21599999999999975</c:v>
                </c:pt>
                <c:pt idx="58">
                  <c:v>-0.21099999999999974</c:v>
                </c:pt>
                <c:pt idx="59">
                  <c:v>-0.20599999999999974</c:v>
                </c:pt>
                <c:pt idx="60">
                  <c:v>-0.20099999999999973</c:v>
                </c:pt>
                <c:pt idx="61">
                  <c:v>-0.19599999999999973</c:v>
                </c:pt>
                <c:pt idx="62">
                  <c:v>-0.19099999999999973</c:v>
                </c:pt>
                <c:pt idx="63">
                  <c:v>-0.18599999999999972</c:v>
                </c:pt>
                <c:pt idx="64">
                  <c:v>-0.18099999999999972</c:v>
                </c:pt>
                <c:pt idx="65">
                  <c:v>-0.1759999999999997</c:v>
                </c:pt>
                <c:pt idx="66">
                  <c:v>-0.1709999999999997</c:v>
                </c:pt>
                <c:pt idx="67">
                  <c:v>-0.1659999999999997</c:v>
                </c:pt>
                <c:pt idx="68">
                  <c:v>-0.1609999999999997</c:v>
                </c:pt>
                <c:pt idx="69">
                  <c:v>-0.1559999999999997</c:v>
                </c:pt>
                <c:pt idx="70">
                  <c:v>-0.1509999999999997</c:v>
                </c:pt>
                <c:pt idx="71">
                  <c:v>-0.14599999999999969</c:v>
                </c:pt>
                <c:pt idx="72">
                  <c:v>-0.14099999999999968</c:v>
                </c:pt>
                <c:pt idx="73">
                  <c:v>-0.13599999999999968</c:v>
                </c:pt>
                <c:pt idx="74">
                  <c:v>-0.13099999999999967</c:v>
                </c:pt>
                <c:pt idx="75">
                  <c:v>-0.12599999999999967</c:v>
                </c:pt>
                <c:pt idx="76">
                  <c:v>-0.12099999999999966</c:v>
                </c:pt>
                <c:pt idx="77">
                  <c:v>-0.11599999999999966</c:v>
                </c:pt>
                <c:pt idx="78">
                  <c:v>-0.11099999999999965</c:v>
                </c:pt>
                <c:pt idx="79">
                  <c:v>-0.10599999999999965</c:v>
                </c:pt>
                <c:pt idx="80">
                  <c:v>-0.10099999999999965</c:v>
                </c:pt>
                <c:pt idx="81">
                  <c:v>-0.09599999999999964</c:v>
                </c:pt>
                <c:pt idx="82">
                  <c:v>-0.09099999999999964</c:v>
                </c:pt>
                <c:pt idx="83">
                  <c:v>-0.08599999999999963</c:v>
                </c:pt>
                <c:pt idx="84">
                  <c:v>-0.08099999999999963</c:v>
                </c:pt>
                <c:pt idx="85">
                  <c:v>-0.07599999999999962</c:v>
                </c:pt>
                <c:pt idx="86">
                  <c:v>-0.07099999999999962</c:v>
                </c:pt>
                <c:pt idx="87">
                  <c:v>-0.06599999999999961</c:v>
                </c:pt>
                <c:pt idx="88">
                  <c:v>-0.06099999999999962</c:v>
                </c:pt>
                <c:pt idx="89">
                  <c:v>-0.05599999999999962</c:v>
                </c:pt>
                <c:pt idx="90">
                  <c:v>-0.05099999999999962</c:v>
                </c:pt>
                <c:pt idx="91">
                  <c:v>-0.045999999999999625</c:v>
                </c:pt>
                <c:pt idx="92">
                  <c:v>-0.04099999999999963</c:v>
                </c:pt>
                <c:pt idx="93">
                  <c:v>-0.03599999999999963</c:v>
                </c:pt>
                <c:pt idx="94">
                  <c:v>-0.03099999999999963</c:v>
                </c:pt>
                <c:pt idx="95">
                  <c:v>-0.025999999999999628</c:v>
                </c:pt>
                <c:pt idx="96">
                  <c:v>-0.020999999999999627</c:v>
                </c:pt>
                <c:pt idx="97">
                  <c:v>-0.015999999999999626</c:v>
                </c:pt>
                <c:pt idx="98">
                  <c:v>-0.010999999999999625</c:v>
                </c:pt>
                <c:pt idx="99">
                  <c:v>-0.0059999999999996246</c:v>
                </c:pt>
                <c:pt idx="100">
                  <c:v>-0.0009999999999996245</c:v>
                </c:pt>
                <c:pt idx="101">
                  <c:v>0.004000000000000376</c:v>
                </c:pt>
                <c:pt idx="102">
                  <c:v>0.009000000000000376</c:v>
                </c:pt>
                <c:pt idx="103">
                  <c:v>0.014000000000000377</c:v>
                </c:pt>
                <c:pt idx="104">
                  <c:v>0.019000000000000378</c:v>
                </c:pt>
                <c:pt idx="105">
                  <c:v>0.02400000000000038</c:v>
                </c:pt>
                <c:pt idx="106">
                  <c:v>0.02900000000000038</c:v>
                </c:pt>
                <c:pt idx="107">
                  <c:v>0.03400000000000038</c:v>
                </c:pt>
                <c:pt idx="108">
                  <c:v>0.039000000000000375</c:v>
                </c:pt>
                <c:pt idx="109">
                  <c:v>0.04400000000000037</c:v>
                </c:pt>
                <c:pt idx="110">
                  <c:v>0.04900000000000037</c:v>
                </c:pt>
                <c:pt idx="111">
                  <c:v>0.05400000000000037</c:v>
                </c:pt>
                <c:pt idx="112">
                  <c:v>0.059000000000000365</c:v>
                </c:pt>
                <c:pt idx="113">
                  <c:v>0.06400000000000036</c:v>
                </c:pt>
                <c:pt idx="114">
                  <c:v>0.06900000000000037</c:v>
                </c:pt>
                <c:pt idx="115">
                  <c:v>0.07400000000000037</c:v>
                </c:pt>
                <c:pt idx="116">
                  <c:v>0.07900000000000038</c:v>
                </c:pt>
                <c:pt idx="117">
                  <c:v>0.08400000000000038</c:v>
                </c:pt>
                <c:pt idx="118">
                  <c:v>0.08900000000000038</c:v>
                </c:pt>
                <c:pt idx="119">
                  <c:v>0.09400000000000039</c:v>
                </c:pt>
                <c:pt idx="120">
                  <c:v>0.0990000000000004</c:v>
                </c:pt>
                <c:pt idx="121">
                  <c:v>0.1040000000000004</c:v>
                </c:pt>
              </c:numCache>
            </c:numRef>
          </c:xVal>
          <c:yVal>
            <c:numRef>
              <c:f>Sheet1!$H$837:$H$958</c:f>
              <c:numCache>
                <c:ptCount val="122"/>
                <c:pt idx="0">
                  <c:v>-6.309970868011493E-09</c:v>
                </c:pt>
                <c:pt idx="1">
                  <c:v>-6.259967582982436E-09</c:v>
                </c:pt>
                <c:pt idx="2">
                  <c:v>-6.2099639275215455E-09</c:v>
                </c:pt>
                <c:pt idx="3">
                  <c:v>-6.159959859857581E-09</c:v>
                </c:pt>
                <c:pt idx="4">
                  <c:v>-6.109955333509021E-09</c:v>
                </c:pt>
                <c:pt idx="5">
                  <c:v>-6.059950296752923E-09</c:v>
                </c:pt>
                <c:pt idx="6">
                  <c:v>-6.0099446920338754E-09</c:v>
                </c:pt>
                <c:pt idx="7">
                  <c:v>-5.9599384553063085E-09</c:v>
                </c:pt>
                <c:pt idx="8">
                  <c:v>-5.90993151530264E-09</c:v>
                </c:pt>
                <c:pt idx="9">
                  <c:v>-5.859923792718899E-09</c:v>
                </c:pt>
                <c:pt idx="10">
                  <c:v>-5.809915199308506E-09</c:v>
                </c:pt>
                <c:pt idx="11">
                  <c:v>-5.75990563687388E-09</c:v>
                </c:pt>
                <c:pt idx="12">
                  <c:v>-5.70989499614432E-09</c:v>
                </c:pt>
                <c:pt idx="13">
                  <c:v>-5.659883155527367E-09</c:v>
                </c:pt>
                <c:pt idx="14">
                  <c:v>-5.609869979719348E-09</c:v>
                </c:pt>
                <c:pt idx="15">
                  <c:v>-5.55985531815926E-09</c:v>
                </c:pt>
                <c:pt idx="16">
                  <c:v>-5.509839003308293E-09</c:v>
                </c:pt>
                <c:pt idx="17">
                  <c:v>-5.459820848735348E-09</c:v>
                </c:pt>
                <c:pt idx="18">
                  <c:v>-5.4098006469866806E-09</c:v>
                </c:pt>
                <c:pt idx="19">
                  <c:v>-5.359778167215304E-09</c:v>
                </c:pt>
                <c:pt idx="20">
                  <c:v>-5.3097531525430865E-09</c:v>
                </c:pt>
                <c:pt idx="21">
                  <c:v>-5.259725317125381E-09</c:v>
                </c:pt>
                <c:pt idx="22">
                  <c:v>-5.209694342884663E-09</c:v>
                </c:pt>
                <c:pt idx="23">
                  <c:v>-5.159659875875822E-09</c:v>
                </c:pt>
                <c:pt idx="24">
                  <c:v>-5.109621522241614E-09</c:v>
                </c:pt>
                <c:pt idx="25">
                  <c:v>-5.059578843712014E-09</c:v>
                </c:pt>
                <c:pt idx="26">
                  <c:v>-5.009531352596078E-09</c:v>
                </c:pt>
                <c:pt idx="27">
                  <c:v>-4.959478506209052E-09</c:v>
                </c:pt>
                <c:pt idx="28">
                  <c:v>-4.9094197006710785E-09</c:v>
                </c:pt>
                <c:pt idx="29">
                  <c:v>-4.859354264006605E-09</c:v>
                </c:pt>
                <c:pt idx="30">
                  <c:v>-4.809281448465673E-09</c:v>
                </c:pt>
                <c:pt idx="31">
                  <c:v>-4.7592004219793155E-09</c:v>
                </c:pt>
                <c:pt idx="32">
                  <c:v>-4.70911025865144E-09</c:v>
                </c:pt>
                <c:pt idx="33">
                  <c:v>-4.659009928178541E-09</c:v>
                </c:pt>
                <c:pt idx="34">
                  <c:v>-4.6088982840763405E-09</c:v>
                </c:pt>
                <c:pt idx="35">
                  <c:v>-4.558774050578818E-09</c:v>
                </c:pt>
                <c:pt idx="36">
                  <c:v>-4.508635808059938E-09</c:v>
                </c:pt>
                <c:pt idx="37">
                  <c:v>-4.45848197681146E-09</c:v>
                </c:pt>
                <c:pt idx="38">
                  <c:v>-4.408310798991497E-09</c:v>
                </c:pt>
                <c:pt idx="39">
                  <c:v>-4.35812031853751E-09</c:v>
                </c:pt>
                <c:pt idx="40">
                  <c:v>-4.307908358814231E-09</c:v>
                </c:pt>
                <c:pt idx="41">
                  <c:v>-4.257672497741075E-09</c:v>
                </c:pt>
                <c:pt idx="42">
                  <c:v>-4.2074100401148336E-09</c:v>
                </c:pt>
                <c:pt idx="43">
                  <c:v>-4.157117986811378E-09</c:v>
                </c:pt>
                <c:pt idx="44">
                  <c:v>-4.106793000514424E-09</c:v>
                </c:pt>
                <c:pt idx="45">
                  <c:v>-4.056431367579757E-09</c:v>
                </c:pt>
                <c:pt idx="46">
                  <c:v>-4.006028955599124E-09</c:v>
                </c:pt>
                <c:pt idx="47">
                  <c:v>-3.955581166178876E-09</c:v>
                </c:pt>
                <c:pt idx="48">
                  <c:v>-3.905082882393759E-09</c:v>
                </c:pt>
                <c:pt idx="49">
                  <c:v>-3.854528410315405E-09</c:v>
                </c:pt>
                <c:pt idx="50">
                  <c:v>-3.8039114139473566E-09</c:v>
                </c:pt>
                <c:pt idx="51">
                  <c:v>-3.753224842823135E-09</c:v>
                </c:pt>
                <c:pt idx="52">
                  <c:v>-3.7024608514399993E-09</c:v>
                </c:pt>
                <c:pt idx="53">
                  <c:v>-3.6516107096077642E-09</c:v>
                </c:pt>
                <c:pt idx="54">
                  <c:v>-3.600664702688223E-09</c:v>
                </c:pt>
                <c:pt idx="55">
                  <c:v>-3.5496120205852067E-09</c:v>
                </c:pt>
                <c:pt idx="56">
                  <c:v>-3.4984406342167557E-09</c:v>
                </c:pt>
                <c:pt idx="57">
                  <c:v>-3.447137158057845E-09</c:v>
                </c:pt>
                <c:pt idx="58">
                  <c:v>-3.39568669718293E-09</c:v>
                </c:pt>
                <c:pt idx="59">
                  <c:v>-3.3440726770604457E-09</c:v>
                </c:pt>
                <c:pt idx="60">
                  <c:v>-3.2922766541543214E-09</c:v>
                </c:pt>
                <c:pt idx="61">
                  <c:v>-3.24027810516823E-09</c:v>
                </c:pt>
                <c:pt idx="62">
                  <c:v>-3.1880541925242494E-09</c:v>
                </c:pt>
                <c:pt idx="63">
                  <c:v>-3.13557950339605E-09</c:v>
                </c:pt>
                <c:pt idx="64">
                  <c:v>-3.0828257593145067E-09</c:v>
                </c:pt>
                <c:pt idx="65">
                  <c:v>-3.0297614930273908E-09</c:v>
                </c:pt>
                <c:pt idx="66">
                  <c:v>-2.976351688920579E-09</c:v>
                </c:pt>
                <c:pt idx="67">
                  <c:v>-2.922557382891852E-09</c:v>
                </c:pt>
                <c:pt idx="68">
                  <c:v>-2.8683352171050038E-09</c:v>
                </c:pt>
                <c:pt idx="69">
                  <c:v>-2.813636944536406E-09</c:v>
                </c:pt>
                <c:pt idx="70">
                  <c:v>-2.758408877652439E-09</c:v>
                </c:pt>
                <c:pt idx="71">
                  <c:v>-2.7025912749177843E-09</c:v>
                </c:pt>
                <c:pt idx="72">
                  <c:v>-2.646117658124155E-09</c:v>
                </c:pt>
                <c:pt idx="73">
                  <c:v>-2.5889140527385352E-09</c:v>
                </c:pt>
                <c:pt idx="74">
                  <c:v>-2.5308981425903157E-09</c:v>
                </c:pt>
                <c:pt idx="75">
                  <c:v>-2.471978329237881E-09</c:v>
                </c:pt>
                <c:pt idx="76">
                  <c:v>-2.4120526852659427E-09</c:v>
                </c:pt>
                <c:pt idx="77">
                  <c:v>-2.3510077895528746E-09</c:v>
                </c:pt>
                <c:pt idx="78">
                  <c:v>-2.288717431198551E-09</c:v>
                </c:pt>
                <c:pt idx="79">
                  <c:v>-2.2250411673023717E-09</c:v>
                </c:pt>
                <c:pt idx="80">
                  <c:v>-2.1598227181110903E-09</c:v>
                </c:pt>
                <c:pt idx="81">
                  <c:v>-2.092888181197661E-09</c:v>
                </c:pt>
                <c:pt idx="82">
                  <c:v>-2.0240440442644082E-09</c:v>
                </c:pt>
                <c:pt idx="83">
                  <c:v>-1.9530749738626296E-09</c:v>
                </c:pt>
                <c:pt idx="84">
                  <c:v>-1.8797413547601903E-09</c:v>
                </c:pt>
                <c:pt idx="85">
                  <c:v>-1.8037765518392393E-09</c:v>
                </c:pt>
                <c:pt idx="86">
                  <c:v>-1.7248838632355523E-09</c:v>
                </c:pt>
                <c:pt idx="87">
                  <c:v>-1.6427331299027747E-09</c:v>
                </c:pt>
                <c:pt idx="88">
                  <c:v>-1.5569569628587888E-09</c:v>
                </c:pt>
                <c:pt idx="89">
                  <c:v>-1.4671465450026487E-09</c:v>
                </c:pt>
                <c:pt idx="90">
                  <c:v>-1.3728469595291154E-09</c:v>
                </c:pt>
                <c:pt idx="91">
                  <c:v>-1.2735519915582077E-09</c:v>
                </c:pt>
                <c:pt idx="92">
                  <c:v>-1.1686983435775822E-09</c:v>
                </c:pt>
                <c:pt idx="93">
                  <c:v>-1.0576591985971422E-09</c:v>
                </c:pt>
                <c:pt idx="94">
                  <c:v>-9.397370574615312E-10</c:v>
                </c:pt>
                <c:pt idx="95">
                  <c:v>-8.141557684719124E-10</c:v>
                </c:pt>
                <c:pt idx="96">
                  <c:v>-6.800516582388915E-10</c:v>
                </c:pt>
                <c:pt idx="97">
                  <c:v>-5.364636624181307E-10</c:v>
                </c:pt>
                <c:pt idx="98">
                  <c:v>-3.823223435517916E-10</c:v>
                </c:pt>
                <c:pt idx="99">
                  <c:v>-2.1643767052180664E-10</c:v>
                </c:pt>
                <c:pt idx="100">
                  <c:v>-3.748541996981931E-11</c:v>
                </c:pt>
                <c:pt idx="101">
                  <c:v>1.5600795570825582E-10</c:v>
                </c:pt>
                <c:pt idx="102">
                  <c:v>3.6568216670768367E-10</c:v>
                </c:pt>
                <c:pt idx="103">
                  <c:v>5.933618229134826E-10</c:v>
                </c:pt>
                <c:pt idx="104">
                  <c:v>8.410772838624264E-10</c:v>
                </c:pt>
                <c:pt idx="105">
                  <c:v>1.1110878598226557E-09</c:v>
                </c:pt>
                <c:pt idx="106">
                  <c:v>1.4059076291114692E-09</c:v>
                </c:pt>
                <c:pt idx="107">
                  <c:v>1.7283341666678387E-09</c:v>
                </c:pt>
                <c:pt idx="108">
                  <c:v>2.0814805121633256E-09</c:v>
                </c:pt>
                <c:pt idx="109">
                  <c:v>2.4688107429535392E-09</c:v>
                </c:pt>
                <c:pt idx="110">
                  <c:v>2.89417955836508E-09</c:v>
                </c:pt>
                <c:pt idx="111">
                  <c:v>3.361876327650758E-09</c:v>
                </c:pt>
                <c:pt idx="112">
                  <c:v>3.876674104952552E-09</c:v>
                </c:pt>
                <c:pt idx="113">
                  <c:v>4.443884171370216E-09</c:v>
                </c:pt>
                <c:pt idx="114">
                  <c:v>5.069416727392041E-09</c:v>
                </c:pt>
                <c:pt idx="115">
                  <c:v>5.759848429225023E-09</c:v>
                </c:pt>
                <c:pt idx="116">
                  <c:v>6.522497540767441E-09</c:v>
                </c:pt>
                <c:pt idx="117">
                  <c:v>7.365507559991386E-09</c:v>
                </c:pt>
                <c:pt idx="118">
                  <c:v>8.297940275340575E-09</c:v>
                </c:pt>
                <c:pt idx="119">
                  <c:v>9.329879315506271E-09</c:v>
                </c:pt>
                <c:pt idx="120">
                  <c:v>1.0472545375852844E-08</c:v>
                </c:pt>
                <c:pt idx="121">
                  <c:v>1.1738424438194471E-08</c:v>
                </c:pt>
              </c:numCache>
            </c:numRef>
          </c:yVal>
          <c:smooth val="1"/>
        </c:ser>
        <c:axId val="15794055"/>
        <c:axId val="7928768"/>
      </c:scatterChart>
      <c:valAx>
        <c:axId val="15794055"/>
        <c:scaling>
          <c:orientation val="minMax"/>
          <c:max val="0.1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7928768"/>
        <c:crosses val="autoZero"/>
        <c:crossBetween val="midCat"/>
        <c:dispUnits/>
        <c:majorUnit val="0.05"/>
      </c:valAx>
      <c:valAx>
        <c:axId val="7928768"/>
        <c:scaling>
          <c:orientation val="minMax"/>
          <c:max val="1E-08"/>
          <c:min val="-1E-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crossAx val="15794055"/>
        <c:crosses val="autoZero"/>
        <c:crossBetween val="midCat"/>
        <c:dispUnits/>
        <c:majorUnit val="1E-09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7225"/>
          <c:w val="0.09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0.2665</cdr:x>
      <cdr:y>0.074</cdr:y>
    </cdr:from>
    <cdr:to>
      <cdr:x>0.75025</cdr:x>
      <cdr:y>0.10525</cdr:y>
    </cdr:to>
    <cdr:sp>
      <cdr:nvSpPr>
        <cdr:cNvPr id="1" name="Text Box 5"/>
        <cdr:cNvSpPr txBox="1">
          <a:spLocks noChangeArrowheads="1"/>
        </cdr:cNvSpPr>
      </cdr:nvSpPr>
      <cdr:spPr>
        <a:xfrm>
          <a:off x="2305050" y="438150"/>
          <a:ext cx="419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the vertical scale is negative.  Magnitude increases going down _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0.07975</cdr:y>
    </cdr:from>
    <cdr:to>
      <cdr:x>0.638</cdr:x>
      <cdr:y>0.11075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466725"/>
          <a:ext cx="2438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Ideal case with infinite leakage resistance 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4"/>
  <sheetViews>
    <sheetView tabSelected="1" zoomScalePageLayoutView="0" workbookViewId="0" topLeftCell="A5">
      <selection activeCell="D962" sqref="D962"/>
    </sheetView>
  </sheetViews>
  <sheetFormatPr defaultColWidth="9.140625" defaultRowHeight="12.75"/>
  <cols>
    <col min="1" max="1" width="9.421875" style="0" bestFit="1" customWidth="1"/>
    <col min="2" max="2" width="12.421875" style="0" bestFit="1" customWidth="1"/>
    <col min="3" max="3" width="10.57421875" style="0" bestFit="1" customWidth="1"/>
    <col min="4" max="4" width="10.00390625" style="0" customWidth="1"/>
    <col min="5" max="5" width="9.421875" style="0" bestFit="1" customWidth="1"/>
    <col min="7" max="7" width="10.00390625" style="0" bestFit="1" customWidth="1"/>
    <col min="8" max="8" width="10.57421875" style="0" bestFit="1" customWidth="1"/>
    <col min="9" max="9" width="10.00390625" style="0" bestFit="1" customWidth="1"/>
  </cols>
  <sheetData>
    <row r="1" ht="12.75">
      <c r="A1" s="6" t="s">
        <v>60</v>
      </c>
    </row>
    <row r="2" spans="1:4" ht="12.75">
      <c r="A2" t="s">
        <v>57</v>
      </c>
      <c r="D2" t="s">
        <v>52</v>
      </c>
    </row>
    <row r="3" ht="12.75">
      <c r="D3" t="s">
        <v>73</v>
      </c>
    </row>
    <row r="4" ht="12.75">
      <c r="A4" t="s">
        <v>58</v>
      </c>
    </row>
    <row r="5" ht="12.75">
      <c r="A5" t="s">
        <v>59</v>
      </c>
    </row>
    <row r="6" ht="12.75">
      <c r="A6" t="s">
        <v>63</v>
      </c>
    </row>
    <row r="7" ht="12.75">
      <c r="A7" t="s">
        <v>62</v>
      </c>
    </row>
    <row r="8" ht="12.75">
      <c r="A8" t="s">
        <v>65</v>
      </c>
    </row>
    <row r="9" ht="12.75">
      <c r="A9" t="s">
        <v>64</v>
      </c>
    </row>
    <row r="10" ht="12.75">
      <c r="A10" t="s">
        <v>20</v>
      </c>
    </row>
    <row r="11" ht="12.75">
      <c r="A11" t="s">
        <v>53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56</v>
      </c>
    </row>
    <row r="17" ht="12.75">
      <c r="A17" t="s">
        <v>33</v>
      </c>
    </row>
    <row r="18" ht="12.75">
      <c r="A18" t="s">
        <v>72</v>
      </c>
    </row>
    <row r="19" ht="12.75">
      <c r="A19" t="s">
        <v>84</v>
      </c>
    </row>
    <row r="20" ht="12.75">
      <c r="A20" t="s">
        <v>90</v>
      </c>
    </row>
    <row r="21" ht="12.75">
      <c r="A21" t="s">
        <v>69</v>
      </c>
    </row>
    <row r="22" spans="1:6" ht="12.75">
      <c r="A22" s="8" t="s">
        <v>55</v>
      </c>
      <c r="F22" s="8" t="s">
        <v>48</v>
      </c>
    </row>
    <row r="23" spans="1:7" ht="12.75">
      <c r="A23" s="19" t="s">
        <v>37</v>
      </c>
      <c r="B23" s="19" t="s">
        <v>37</v>
      </c>
      <c r="C23" s="19" t="s">
        <v>38</v>
      </c>
      <c r="F23">
        <v>273.15</v>
      </c>
      <c r="G23" t="s">
        <v>44</v>
      </c>
    </row>
    <row r="24" spans="1:7" ht="12.75">
      <c r="A24" s="2" t="s">
        <v>35</v>
      </c>
      <c r="B24" s="2" t="s">
        <v>51</v>
      </c>
      <c r="C24" s="2" t="s">
        <v>36</v>
      </c>
      <c r="F24" s="1">
        <v>1.38E-23</v>
      </c>
      <c r="G24" t="s">
        <v>15</v>
      </c>
    </row>
    <row r="25" spans="1:7" ht="12.75">
      <c r="A25" s="17">
        <v>1.3E-09</v>
      </c>
      <c r="B25" s="17">
        <v>1.3E-09</v>
      </c>
      <c r="C25" s="17">
        <v>3E-14</v>
      </c>
      <c r="D25" s="6" t="s">
        <v>10</v>
      </c>
      <c r="F25" s="1">
        <v>1.609E-19</v>
      </c>
      <c r="G25" t="s">
        <v>16</v>
      </c>
    </row>
    <row r="26" spans="1:7" ht="12.75">
      <c r="A26" s="18">
        <v>1.83</v>
      </c>
      <c r="B26" s="18">
        <v>1.68</v>
      </c>
      <c r="C26" s="18">
        <v>1</v>
      </c>
      <c r="D26" s="6" t="s">
        <v>66</v>
      </c>
      <c r="F26" s="1">
        <f>F24/F25</f>
        <v>8.576755748912368E-05</v>
      </c>
      <c r="G26" t="s">
        <v>32</v>
      </c>
    </row>
    <row r="27" spans="1:7" ht="12.75">
      <c r="A27" s="18">
        <v>1.23</v>
      </c>
      <c r="B27" s="18">
        <v>1.23</v>
      </c>
      <c r="C27" s="18">
        <v>1.23</v>
      </c>
      <c r="D27" s="6" t="s">
        <v>67</v>
      </c>
      <c r="F27" s="1">
        <f>A32*F26</f>
        <v>0.00015695463020509633</v>
      </c>
      <c r="G27" t="s">
        <v>41</v>
      </c>
    </row>
    <row r="28" spans="6:7" ht="12.75">
      <c r="F28" s="16">
        <f>B33/A32</f>
        <v>0.6721311475409836</v>
      </c>
      <c r="G28" t="s">
        <v>39</v>
      </c>
    </row>
    <row r="29" spans="6:7" ht="12.75">
      <c r="F29" s="1">
        <f>A31/EXP(-F28*F25/(F24*(25+F23)))</f>
        <v>338.11406690501593</v>
      </c>
      <c r="G29" t="s">
        <v>70</v>
      </c>
    </row>
    <row r="30" spans="1:7" ht="12.75">
      <c r="A30" s="8" t="s">
        <v>17</v>
      </c>
      <c r="C30" s="3"/>
      <c r="F30" s="1">
        <f>F28*F25/F24</f>
        <v>7836.659539082916</v>
      </c>
      <c r="G30" t="s">
        <v>68</v>
      </c>
    </row>
    <row r="31" spans="1:2" ht="12.75">
      <c r="A31" s="24">
        <v>1.3E-09</v>
      </c>
      <c r="B31" t="s">
        <v>19</v>
      </c>
    </row>
    <row r="32" spans="1:18" ht="12.75">
      <c r="A32" s="25">
        <v>1.83</v>
      </c>
      <c r="B32" t="s">
        <v>0</v>
      </c>
      <c r="R32" s="18"/>
    </row>
    <row r="33" spans="2:3" ht="12.75">
      <c r="B33" s="25">
        <v>1.23</v>
      </c>
      <c r="C33" t="s">
        <v>54</v>
      </c>
    </row>
    <row r="34" spans="1:12" ht="12.75">
      <c r="A34" s="25">
        <v>1</v>
      </c>
      <c r="B34" t="s">
        <v>89</v>
      </c>
      <c r="E34" t="s">
        <v>86</v>
      </c>
      <c r="K34" s="16"/>
      <c r="L34" s="16"/>
    </row>
    <row r="35" spans="1:5" ht="12.75">
      <c r="A35" s="24">
        <v>100000000</v>
      </c>
      <c r="B35" t="s">
        <v>91</v>
      </c>
      <c r="E35" t="s">
        <v>85</v>
      </c>
    </row>
    <row r="36" ht="12.75">
      <c r="A36" s="8" t="s">
        <v>18</v>
      </c>
    </row>
    <row r="37" spans="1:2" ht="12.75">
      <c r="A37" s="26">
        <v>0</v>
      </c>
      <c r="B37" s="27" t="s">
        <v>1</v>
      </c>
    </row>
    <row r="38" spans="1:2" ht="12.75">
      <c r="A38" s="26">
        <v>25</v>
      </c>
      <c r="B38" s="28" t="s">
        <v>2</v>
      </c>
    </row>
    <row r="39" spans="1:2" ht="12.75">
      <c r="A39" s="26">
        <v>100</v>
      </c>
      <c r="B39" s="29" t="s">
        <v>3</v>
      </c>
    </row>
    <row r="40" ht="12.75">
      <c r="A40" t="s">
        <v>25</v>
      </c>
    </row>
    <row r="42" spans="1:4" ht="12.75">
      <c r="A42" s="8" t="s">
        <v>47</v>
      </c>
      <c r="B42" s="4"/>
      <c r="C42" s="4"/>
      <c r="D42" s="4"/>
    </row>
    <row r="43" spans="1:5" ht="12.75">
      <c r="A43" s="8"/>
      <c r="B43" s="8">
        <f>A37</f>
        <v>0</v>
      </c>
      <c r="C43" s="8">
        <f>A38</f>
        <v>25</v>
      </c>
      <c r="D43" s="8">
        <f>A39</f>
        <v>100</v>
      </c>
      <c r="E43" s="6" t="s">
        <v>9</v>
      </c>
    </row>
    <row r="44" spans="1:5" ht="12.75">
      <c r="A44" s="6" t="s">
        <v>8</v>
      </c>
      <c r="B44" s="20">
        <f>$A32*$F24*(B43+$F23)/$F25</f>
        <v>0.04287215724052207</v>
      </c>
      <c r="C44" s="20">
        <f>$A32*$F24*(C43+$F23)/$F25</f>
        <v>0.04679602299564947</v>
      </c>
      <c r="D44" s="20">
        <f>$A32*$F24*(D43+$F23)/$F25</f>
        <v>0.0585676202610317</v>
      </c>
      <c r="E44" t="s">
        <v>49</v>
      </c>
    </row>
    <row r="45" spans="1:5" ht="12.75">
      <c r="A45" s="6" t="s">
        <v>10</v>
      </c>
      <c r="B45" s="21">
        <f>$F$29*EXP(-$F$30/(B43+$F$23))</f>
        <v>1.1726725273197175E-10</v>
      </c>
      <c r="C45" s="21">
        <f>$F$29*EXP(-$F$30/(C43+$F$23))</f>
        <v>1.3E-09</v>
      </c>
      <c r="D45" s="21">
        <f>$F$29*EXP(-$F$30/(D43+$F$23))</f>
        <v>2.560271885610123E-07</v>
      </c>
      <c r="E45" t="s">
        <v>50</v>
      </c>
    </row>
    <row r="46" spans="1:8" ht="12.75">
      <c r="A46" s="23" t="s">
        <v>27</v>
      </c>
      <c r="B46" s="22">
        <f>B$44*LN(0.00001/B$45+1)</f>
        <v>0.48675554677903565</v>
      </c>
      <c r="C46" s="22">
        <f>C$44*LN(0.00001/C$45+1)</f>
        <v>0.4187357787790961</v>
      </c>
      <c r="D46" s="22">
        <f>D$44*LN(0.00001/D$45+1)</f>
        <v>0.21613426694428778</v>
      </c>
      <c r="E46" s="4" t="s">
        <v>43</v>
      </c>
      <c r="H46" s="16"/>
    </row>
    <row r="47" spans="1:8" ht="12.75">
      <c r="A47" s="23" t="s">
        <v>28</v>
      </c>
      <c r="B47" s="22">
        <f>B$44*LN(0.0001/B$45+1)</f>
        <v>0.585471884473468</v>
      </c>
      <c r="C47" s="22">
        <f>C$44*LN(0.0001/C$45+1)</f>
        <v>0.5264821289970326</v>
      </c>
      <c r="D47" s="22">
        <f>D$44*LN(0.0001/D$45+1)</f>
        <v>0.3496603374186894</v>
      </c>
      <c r="E47" s="4" t="s">
        <v>43</v>
      </c>
      <c r="H47" s="16"/>
    </row>
    <row r="48" spans="1:8" ht="12.75">
      <c r="A48" s="23" t="s">
        <v>29</v>
      </c>
      <c r="B48" s="22">
        <f>B$44*LN(0.001/B$45+1)</f>
        <v>0.6841886293925191</v>
      </c>
      <c r="C48" s="22">
        <f>C$44*LN(0.001/C$45+1)</f>
        <v>0.6342334064486672</v>
      </c>
      <c r="D48" s="22">
        <f>D$44*LN(0.001/D$45+1)</f>
        <v>0.48438250234438246</v>
      </c>
      <c r="E48" s="4" t="s">
        <v>43</v>
      </c>
      <c r="H48" s="16"/>
    </row>
    <row r="49" spans="1:8" ht="12.75">
      <c r="A49" s="23" t="s">
        <v>30</v>
      </c>
      <c r="B49" s="22">
        <f>B$44*LN(0.01/B$45+1)</f>
        <v>0.7829054150342922</v>
      </c>
      <c r="C49" s="22">
        <f>C$44*LN(0.01/C$45+1)</f>
        <v>0.7419851766585485</v>
      </c>
      <c r="D49" s="22">
        <f>D$44*LN(0.01/D$45+1)</f>
        <v>0.6192259381767582</v>
      </c>
      <c r="E49" s="4" t="s">
        <v>43</v>
      </c>
      <c r="H49" s="16"/>
    </row>
    <row r="50" spans="2:8" ht="12.75">
      <c r="B50" s="22">
        <f>B48-B47</f>
        <v>0.09871674491905114</v>
      </c>
      <c r="C50" s="22">
        <f>C48-C47</f>
        <v>0.1077512774516346</v>
      </c>
      <c r="D50" s="22">
        <f>D48-D47</f>
        <v>0.13472216492569306</v>
      </c>
      <c r="E50" t="s">
        <v>45</v>
      </c>
      <c r="H50" s="16"/>
    </row>
    <row r="51" spans="2:8" ht="12.75">
      <c r="B51" s="22">
        <f>-(B43+$F$23)*LN(2)/(LN(2)-$F$30/(B43+$F$23))</f>
        <v>6.762670762909688</v>
      </c>
      <c r="C51" s="22">
        <f>-(C43+$F$23)*LN(2)/(LN(2)-$F$30/(C43+$F$23))</f>
        <v>8.075523419628757</v>
      </c>
      <c r="D51" s="22">
        <f>-(D43+$F$23)*LN(2)/(LN(2)-$F$30/(D43+$F$23))</f>
        <v>12.736118268150644</v>
      </c>
      <c r="E51" t="s">
        <v>46</v>
      </c>
      <c r="H51" s="16"/>
    </row>
    <row r="52" spans="2:8" ht="12.75">
      <c r="B52" s="22"/>
      <c r="C52" s="22"/>
      <c r="D52" s="22"/>
      <c r="H52" s="16"/>
    </row>
    <row r="53" spans="1:4" ht="12.75">
      <c r="A53" s="6" t="s">
        <v>61</v>
      </c>
      <c r="B53" s="4"/>
      <c r="C53" s="4"/>
      <c r="D53" s="4"/>
    </row>
    <row r="54" spans="1:2" ht="12.75">
      <c r="A54">
        <v>0.01</v>
      </c>
      <c r="B54" s="6" t="s">
        <v>14</v>
      </c>
    </row>
    <row r="55" spans="1:4" ht="12.75">
      <c r="A55" s="2" t="s">
        <v>4</v>
      </c>
      <c r="B55" s="2" t="s">
        <v>5</v>
      </c>
      <c r="C55" s="2" t="s">
        <v>6</v>
      </c>
      <c r="D55" s="2" t="s">
        <v>7</v>
      </c>
    </row>
    <row r="56" spans="1:7" ht="12.75">
      <c r="A56" s="5">
        <v>0</v>
      </c>
      <c r="B56" s="4">
        <f aca="true" t="shared" si="0" ref="B56:B87">D$45*(EXP($A56/D$44)-1)</f>
        <v>0</v>
      </c>
      <c r="C56" s="4">
        <f aca="true" t="shared" si="1" ref="C56:C87">C$45*(EXP($A56/C$44)-1)</f>
        <v>0</v>
      </c>
      <c r="D56" s="4">
        <f aca="true" t="shared" si="2" ref="D56:D87">B$45*(EXP($A56/B$44)-1)</f>
        <v>0</v>
      </c>
      <c r="G56" s="1"/>
    </row>
    <row r="57" spans="1:4" ht="12.75">
      <c r="A57" s="5">
        <f>A56+A$54</f>
        <v>0.01</v>
      </c>
      <c r="B57" s="4">
        <f t="shared" si="0"/>
        <v>4.766858430093826E-08</v>
      </c>
      <c r="C57" s="4">
        <f t="shared" si="1"/>
        <v>3.097157933321343E-10</v>
      </c>
      <c r="D57" s="4">
        <f t="shared" si="2"/>
        <v>3.080600830905797E-11</v>
      </c>
    </row>
    <row r="58" spans="1:7" ht="12.75">
      <c r="A58" s="5">
        <f aca="true" t="shared" si="3" ref="A58:A121">A57+A$54</f>
        <v>0.02</v>
      </c>
      <c r="B58" s="4">
        <f t="shared" si="0"/>
        <v>1.0421237416901553E-07</v>
      </c>
      <c r="C58" s="4">
        <f t="shared" si="1"/>
        <v>6.932191810022324E-10</v>
      </c>
      <c r="D58" s="4">
        <f t="shared" si="2"/>
        <v>6.970472899798916E-11</v>
      </c>
      <c r="G58" s="1"/>
    </row>
    <row r="59" spans="1:4" ht="12.75">
      <c r="A59" s="5">
        <f t="shared" si="3"/>
        <v>0.03</v>
      </c>
      <c r="B59" s="4">
        <f t="shared" si="0"/>
        <v>1.712838053753824E-07</v>
      </c>
      <c r="C59" s="4">
        <f t="shared" si="1"/>
        <v>1.1680895347937197E-09</v>
      </c>
      <c r="D59" s="4">
        <f t="shared" si="2"/>
        <v>1.188221107780421E-10</v>
      </c>
    </row>
    <row r="60" spans="1:4" ht="12.75">
      <c r="A60" s="5">
        <f t="shared" si="3"/>
        <v>0.04</v>
      </c>
      <c r="B60" s="4">
        <f t="shared" si="0"/>
        <v>2.5084297349209456E-07</v>
      </c>
      <c r="C60" s="4">
        <f t="shared" si="1"/>
        <v>1.7560943873193926E-09</v>
      </c>
      <c r="D60" s="4">
        <f t="shared" si="2"/>
        <v>1.80842587292427E-10</v>
      </c>
    </row>
    <row r="61" spans="1:4" ht="12.75">
      <c r="A61" s="5">
        <f t="shared" si="3"/>
        <v>0.05</v>
      </c>
      <c r="B61" s="4">
        <f t="shared" si="0"/>
        <v>3.452149157270534E-07</v>
      </c>
      <c r="C61" s="4">
        <f t="shared" si="1"/>
        <v>2.4841872316782454E-09</v>
      </c>
      <c r="D61" s="4">
        <f t="shared" si="2"/>
        <v>2.5915579063653303E-10</v>
      </c>
    </row>
    <row r="62" spans="1:4" ht="12.75">
      <c r="A62" s="5">
        <f t="shared" si="3"/>
        <v>0.060000000000000005</v>
      </c>
      <c r="B62" s="4">
        <f t="shared" si="0"/>
        <v>4.571575578136741E-07</v>
      </c>
      <c r="C62" s="4">
        <f t="shared" si="1"/>
        <v>3.3857430398140616E-09</v>
      </c>
      <c r="D62" s="4">
        <f t="shared" si="2"/>
        <v>3.5804180639606737E-10</v>
      </c>
    </row>
    <row r="63" spans="1:4" ht="12.75">
      <c r="A63" s="5">
        <f t="shared" si="3"/>
        <v>0.07</v>
      </c>
      <c r="B63" s="4">
        <f t="shared" si="0"/>
        <v>5.899423116352532E-07</v>
      </c>
      <c r="C63" s="4">
        <f t="shared" si="1"/>
        <v>4.5020881343729365E-09</v>
      </c>
      <c r="D63" s="4">
        <f t="shared" si="2"/>
        <v>4.829050950273427E-10</v>
      </c>
    </row>
    <row r="64" spans="1:4" ht="12.75">
      <c r="A64" s="5">
        <f t="shared" si="3"/>
        <v>0.08</v>
      </c>
      <c r="B64" s="4">
        <f t="shared" si="0"/>
        <v>7.474496789690875E-07</v>
      </c>
      <c r="C64" s="4">
        <f t="shared" si="1"/>
        <v>5.884394541696225E-09</v>
      </c>
      <c r="D64" s="4">
        <f t="shared" si="2"/>
        <v>6.405698641867164E-10</v>
      </c>
    </row>
    <row r="65" spans="1:4" ht="12.75">
      <c r="A65" s="5">
        <f t="shared" si="3"/>
        <v>0.09</v>
      </c>
      <c r="B65" s="4">
        <f t="shared" si="0"/>
        <v>9.342826552742617E-07</v>
      </c>
      <c r="C65" s="4">
        <f t="shared" si="1"/>
        <v>7.596025660998148E-09</v>
      </c>
      <c r="D65" s="4">
        <f t="shared" si="2"/>
        <v>8.396530351216538E-10</v>
      </c>
    </row>
    <row r="66" spans="1:4" ht="12.75">
      <c r="A66" s="5">
        <f t="shared" si="3"/>
        <v>0.09999999999999999</v>
      </c>
      <c r="B66" s="4">
        <f t="shared" si="0"/>
        <v>1.155901247635506E-06</v>
      </c>
      <c r="C66" s="4">
        <f t="shared" si="1"/>
        <v>9.715440772612812E-09</v>
      </c>
      <c r="D66" s="4">
        <f t="shared" si="2"/>
        <v>1.0910351870179077E-09</v>
      </c>
    </row>
    <row r="67" spans="1:4" ht="12.75">
      <c r="A67" s="5">
        <f t="shared" si="3"/>
        <v>0.10999999999999999</v>
      </c>
      <c r="B67" s="4">
        <f t="shared" si="0"/>
        <v>1.4187820380156516E-06</v>
      </c>
      <c r="C67" s="4">
        <f t="shared" si="1"/>
        <v>1.2339791524761208E-08</v>
      </c>
      <c r="D67" s="4">
        <f t="shared" si="2"/>
        <v>1.408455218029185E-09</v>
      </c>
    </row>
    <row r="68" spans="1:4" ht="12.75">
      <c r="A68" s="5">
        <f t="shared" si="3"/>
        <v>0.11999999999999998</v>
      </c>
      <c r="B68" s="4">
        <f t="shared" si="0"/>
        <v>1.730607454893335E-06</v>
      </c>
      <c r="C68" s="4">
        <f t="shared" si="1"/>
        <v>1.5589375257819927E-08</v>
      </c>
      <c r="D68" s="4">
        <f t="shared" si="2"/>
        <v>1.8092612232573618E-09</v>
      </c>
    </row>
    <row r="69" spans="1:4" ht="12.75">
      <c r="A69" s="5">
        <f t="shared" si="3"/>
        <v>0.12999999999999998</v>
      </c>
      <c r="B69" s="4">
        <f t="shared" si="0"/>
        <v>2.100490284560468E-06</v>
      </c>
      <c r="C69" s="4">
        <f t="shared" si="1"/>
        <v>1.9613149301558247E-08</v>
      </c>
      <c r="D69" s="4">
        <f t="shared" si="2"/>
        <v>2.3153586277442955E-09</v>
      </c>
    </row>
    <row r="70" spans="1:4" ht="12.75">
      <c r="A70" s="5">
        <f t="shared" si="3"/>
        <v>0.13999999999999999</v>
      </c>
      <c r="B70" s="4">
        <f t="shared" si="0"/>
        <v>2.5392399831978703E-06</v>
      </c>
      <c r="C70" s="4">
        <f t="shared" si="1"/>
        <v>2.4595559014639392E-08</v>
      </c>
      <c r="D70" s="4">
        <f t="shared" si="2"/>
        <v>2.95440739320028E-09</v>
      </c>
    </row>
    <row r="71" spans="1:4" ht="12.75">
      <c r="A71" s="5">
        <f t="shared" si="3"/>
        <v>0.15</v>
      </c>
      <c r="B71" s="4">
        <f t="shared" si="0"/>
        <v>3.0596785724334046E-06</v>
      </c>
      <c r="C71" s="4">
        <f t="shared" si="1"/>
        <v>3.076499255617643E-08</v>
      </c>
      <c r="D71" s="4">
        <f t="shared" si="2"/>
        <v>3.761333729929519E-09</v>
      </c>
    </row>
    <row r="72" spans="1:4" ht="12.75">
      <c r="A72" s="5">
        <f t="shared" si="3"/>
        <v>0.16</v>
      </c>
      <c r="B72" s="4">
        <f t="shared" si="0"/>
        <v>3.677015350114749E-06</v>
      </c>
      <c r="C72" s="4">
        <f t="shared" si="1"/>
        <v>3.8404249946734245E-08</v>
      </c>
      <c r="D72" s="4">
        <f t="shared" si="2"/>
        <v>4.78023893420241E-09</v>
      </c>
    </row>
    <row r="73" spans="1:4" ht="12.75">
      <c r="A73" s="5">
        <f t="shared" si="3"/>
        <v>0.17</v>
      </c>
      <c r="B73" s="4">
        <f t="shared" si="0"/>
        <v>4.409291366844761E-06</v>
      </c>
      <c r="C73" s="4">
        <f t="shared" si="1"/>
        <v>4.786350630897283E-08</v>
      </c>
      <c r="D73" s="4">
        <f t="shared" si="2"/>
        <v>6.0668096755943044E-09</v>
      </c>
    </row>
    <row r="74" spans="1:4" ht="12.75">
      <c r="A74" s="5">
        <f t="shared" si="3"/>
        <v>0.18000000000000002</v>
      </c>
      <c r="B74" s="4">
        <f t="shared" si="0"/>
        <v>5.277906657662186E-06</v>
      </c>
      <c r="C74" s="4">
        <f t="shared" si="1"/>
        <v>5.957636350856739E-08</v>
      </c>
      <c r="D74" s="4">
        <f t="shared" si="2"/>
        <v>7.691361464773669E-09</v>
      </c>
    </row>
    <row r="75" spans="1:4" ht="12.75">
      <c r="A75" s="5">
        <f t="shared" si="3"/>
        <v>0.19000000000000003</v>
      </c>
      <c r="B75" s="4">
        <f t="shared" si="0"/>
        <v>6.308245636686842E-06</v>
      </c>
      <c r="C75" s="4">
        <f t="shared" si="1"/>
        <v>7.407972598489917E-08</v>
      </c>
      <c r="D75" s="4">
        <f t="shared" si="2"/>
        <v>9.74268163770924E-09</v>
      </c>
    </row>
    <row r="76" spans="1:4" ht="12.75">
      <c r="A76" s="5">
        <f t="shared" si="3"/>
        <v>0.20000000000000004</v>
      </c>
      <c r="B76" s="4">
        <f t="shared" si="0"/>
        <v>7.530418931263009E-06</v>
      </c>
      <c r="C76" s="4">
        <f t="shared" si="1"/>
        <v>9.203841185764691E-08</v>
      </c>
      <c r="D76" s="4">
        <f t="shared" si="2"/>
        <v>1.2332881888584615E-08</v>
      </c>
    </row>
    <row r="77" spans="1:4" ht="12.75">
      <c r="A77" s="5">
        <f t="shared" si="3"/>
        <v>0.21000000000000005</v>
      </c>
      <c r="B77" s="4">
        <f t="shared" si="0"/>
        <v>8.98014333496279E-06</v>
      </c>
      <c r="C77" s="4">
        <f t="shared" si="1"/>
        <v>1.142756274552258E-07</v>
      </c>
      <c r="D77" s="4">
        <f t="shared" si="2"/>
        <v>1.560352555901352E-08</v>
      </c>
    </row>
    <row r="78" spans="1:4" ht="12.75">
      <c r="A78" s="5">
        <f t="shared" si="3"/>
        <v>0.22000000000000006</v>
      </c>
      <c r="B78" s="4">
        <f t="shared" si="0"/>
        <v>1.0699785595196867E-05</v>
      </c>
      <c r="C78" s="4">
        <f t="shared" si="1"/>
        <v>1.4181070218380613E-07</v>
      </c>
      <c r="D78" s="4">
        <f t="shared" si="2"/>
        <v>1.973336456095998E-08</v>
      </c>
    </row>
    <row r="79" spans="1:4" ht="12.75">
      <c r="A79" s="5">
        <f t="shared" si="3"/>
        <v>0.23000000000000007</v>
      </c>
      <c r="B79" s="4">
        <f t="shared" si="0"/>
        <v>1.273960053908282E-05</v>
      </c>
      <c r="C79" s="4">
        <f t="shared" si="1"/>
        <v>1.759058134616342E-07</v>
      </c>
      <c r="D79" s="4">
        <f t="shared" si="2"/>
        <v>2.4948108782779044E-08</v>
      </c>
    </row>
    <row r="80" spans="1:4" ht="12.75">
      <c r="A80" s="5">
        <f t="shared" si="3"/>
        <v>0.24000000000000007</v>
      </c>
      <c r="B80" s="4">
        <f t="shared" si="0"/>
        <v>1.515919972056263E-05</v>
      </c>
      <c r="C80" s="4">
        <f t="shared" si="1"/>
        <v>2.1812384353804665E-07</v>
      </c>
      <c r="D80" s="4">
        <f t="shared" si="2"/>
        <v>3.1532761909978065E-08</v>
      </c>
    </row>
    <row r="81" spans="1:4" ht="12.75">
      <c r="A81" s="5">
        <f t="shared" si="3"/>
        <v>0.25000000000000006</v>
      </c>
      <c r="B81" s="4">
        <f t="shared" si="0"/>
        <v>1.802929350851414E-05</v>
      </c>
      <c r="C81" s="4">
        <f t="shared" si="1"/>
        <v>2.704000202898714E-07</v>
      </c>
      <c r="D81" s="4">
        <f t="shared" si="2"/>
        <v>3.9847197855679585E-08</v>
      </c>
    </row>
    <row r="82" spans="1:4" ht="12.75">
      <c r="A82" s="5">
        <f t="shared" si="3"/>
        <v>0.26000000000000006</v>
      </c>
      <c r="B82" s="4">
        <f t="shared" si="0"/>
        <v>2.143375752664127E-05</v>
      </c>
      <c r="C82" s="4">
        <f t="shared" si="1"/>
        <v>3.351306259302056E-07</v>
      </c>
      <c r="D82" s="4">
        <f t="shared" si="2"/>
        <v>5.0345829106219025E-08</v>
      </c>
    </row>
    <row r="83" spans="1:4" ht="12.75">
      <c r="A83" s="5">
        <f t="shared" si="3"/>
        <v>0.2700000000000001</v>
      </c>
      <c r="B83" s="4">
        <f t="shared" si="0"/>
        <v>2.5472083834784254E-05</v>
      </c>
      <c r="C83" s="4">
        <f t="shared" si="1"/>
        <v>4.15282839938821E-07</v>
      </c>
      <c r="D83" s="4">
        <f t="shared" si="2"/>
        <v>6.360244192452889E-08</v>
      </c>
    </row>
    <row r="84" spans="1:4" ht="12.75">
      <c r="A84" s="5">
        <f t="shared" si="3"/>
        <v>0.2800000000000001</v>
      </c>
      <c r="B84" s="4">
        <f t="shared" si="0"/>
        <v>3.0262288484975057E-05</v>
      </c>
      <c r="C84" s="4">
        <f t="shared" si="1"/>
        <v>5.145307512928255E-07</v>
      </c>
      <c r="D84" s="4">
        <f t="shared" si="2"/>
        <v>8.03415557404892E-08</v>
      </c>
    </row>
    <row r="85" spans="1:4" ht="12.75">
      <c r="A85" s="5">
        <f t="shared" si="3"/>
        <v>0.2900000000000001</v>
      </c>
      <c r="B85" s="4">
        <f t="shared" si="0"/>
        <v>3.594436042265882E-05</v>
      </c>
      <c r="C85" s="4">
        <f t="shared" si="1"/>
        <v>6.374237746480319E-07</v>
      </c>
      <c r="D85" s="4">
        <f t="shared" si="2"/>
        <v>1.0147802062665286E-07</v>
      </c>
    </row>
    <row r="86" spans="1:4" ht="12.75">
      <c r="A86" s="5">
        <f t="shared" si="3"/>
        <v>0.3000000000000001</v>
      </c>
      <c r="B86" s="4">
        <f t="shared" si="0"/>
        <v>4.2684352523774474E-05</v>
      </c>
      <c r="C86" s="4">
        <f t="shared" si="1"/>
        <v>7.895951904828091E-07</v>
      </c>
      <c r="D86" s="4">
        <f t="shared" si="2"/>
        <v>1.2816701699742038E-07</v>
      </c>
    </row>
    <row r="87" spans="1:4" ht="12.75">
      <c r="A87" s="5">
        <f t="shared" si="3"/>
        <v>0.3100000000000001</v>
      </c>
      <c r="B87" s="4">
        <f t="shared" si="0"/>
        <v>5.067923432416571E-05</v>
      </c>
      <c r="C87" s="4">
        <f t="shared" si="1"/>
        <v>9.780203684543118E-07</v>
      </c>
      <c r="D87" s="4">
        <f t="shared" si="2"/>
        <v>1.6186719018698382E-07</v>
      </c>
    </row>
    <row r="88" spans="1:4" ht="12.75">
      <c r="A88" s="5">
        <f t="shared" si="3"/>
        <v>0.3200000000000001</v>
      </c>
      <c r="B88" s="4">
        <f aca="true" t="shared" si="4" ref="B88:B119">D$45*(EXP($A88/D$44)-1)</f>
        <v>6.0162648257491555E-05</v>
      </c>
      <c r="C88" s="4">
        <f aca="true" t="shared" si="5" ref="C88:C119">C$45*(EXP($A88/C$44)-1)</f>
        <v>1.2113365106405772E-06</v>
      </c>
      <c r="D88" s="4">
        <f aca="true" t="shared" si="6" ref="D88:D119">B$45*(EXP($A88/B$44)-1)</f>
        <v>2.0442037042760557E-07</v>
      </c>
    </row>
    <row r="89" spans="1:4" ht="12.75">
      <c r="A89" s="5">
        <f t="shared" si="3"/>
        <v>0.3300000000000001</v>
      </c>
      <c r="B89" s="4">
        <f t="shared" si="4"/>
        <v>7.141173762193952E-05</v>
      </c>
      <c r="C89" s="4">
        <f t="shared" si="5"/>
        <v>1.500238571345621E-06</v>
      </c>
      <c r="D89" s="4">
        <f t="shared" si="6"/>
        <v>2.5815223519890057E-07</v>
      </c>
    </row>
    <row r="90" spans="1:4" ht="12.75">
      <c r="A90" s="5">
        <f t="shared" si="3"/>
        <v>0.34000000000000014</v>
      </c>
      <c r="B90" s="4">
        <f t="shared" si="4"/>
        <v>8.475524581624614E-05</v>
      </c>
      <c r="C90" s="4">
        <f t="shared" si="5"/>
        <v>1.8579695019941675E-06</v>
      </c>
      <c r="D90" s="4">
        <f t="shared" si="6"/>
        <v>3.259994154913069E-07</v>
      </c>
    </row>
    <row r="91" spans="1:4" ht="12.75">
      <c r="A91" s="5">
        <f t="shared" si="3"/>
        <v>0.35000000000000014</v>
      </c>
      <c r="B91" s="4">
        <f t="shared" si="4"/>
        <v>0.00010058312353710791</v>
      </c>
      <c r="C91" s="4">
        <f t="shared" si="5"/>
        <v>2.300927293400602E-06</v>
      </c>
      <c r="D91" s="4">
        <f t="shared" si="6"/>
        <v>4.1166999277768186E-07</v>
      </c>
    </row>
    <row r="92" spans="1:4" ht="12.75">
      <c r="A92" s="5">
        <f t="shared" si="3"/>
        <v>0.36000000000000015</v>
      </c>
      <c r="B92" s="4">
        <f t="shared" si="4"/>
        <v>0.00011935792469872787</v>
      </c>
      <c r="C92" s="4">
        <f t="shared" si="5"/>
        <v>2.8494166415594173E-06</v>
      </c>
      <c r="D92" s="4">
        <f t="shared" si="6"/>
        <v>5.198461584038643E-07</v>
      </c>
    </row>
    <row r="93" spans="1:4" ht="12.75">
      <c r="A93" s="5">
        <f t="shared" si="3"/>
        <v>0.37000000000000016</v>
      </c>
      <c r="B93" s="4">
        <f t="shared" si="4"/>
        <v>0.0001416283241088625</v>
      </c>
      <c r="C93" s="4">
        <f t="shared" si="5"/>
        <v>3.5285796924868754E-06</v>
      </c>
      <c r="D93" s="4">
        <f t="shared" si="6"/>
        <v>6.56440111430072E-07</v>
      </c>
    </row>
    <row r="94" spans="1:4" ht="12.75">
      <c r="A94" s="5">
        <f t="shared" si="3"/>
        <v>0.38000000000000017</v>
      </c>
      <c r="B94" s="4">
        <f t="shared" si="4"/>
        <v>0.00016804515194194795</v>
      </c>
      <c r="C94" s="4">
        <f t="shared" si="5"/>
        <v>4.369548530429619E-06</v>
      </c>
      <c r="D94" s="4">
        <f t="shared" si="6"/>
        <v>8.289171806192388E-07</v>
      </c>
    </row>
    <row r="95" spans="1:4" ht="12.75">
      <c r="A95" s="5">
        <f t="shared" si="3"/>
        <v>0.3900000000000002</v>
      </c>
      <c r="B95" s="4">
        <f t="shared" si="4"/>
        <v>0.00019938041360076264</v>
      </c>
      <c r="C95" s="4">
        <f t="shared" si="5"/>
        <v>5.410872238227005E-06</v>
      </c>
      <c r="D95" s="4">
        <f t="shared" si="6"/>
        <v>1.046703830298943E-06</v>
      </c>
    </row>
    <row r="96" spans="1:4" ht="12.75">
      <c r="A96" s="5">
        <f t="shared" si="3"/>
        <v>0.4000000000000002</v>
      </c>
      <c r="B96" s="4">
        <f t="shared" si="4"/>
        <v>0.0002365498508030828</v>
      </c>
      <c r="C96" s="4">
        <f t="shared" si="5"/>
        <v>6.700283944698258E-06</v>
      </c>
      <c r="D96" s="4">
        <f t="shared" si="6"/>
        <v>1.3217028490188717E-06</v>
      </c>
    </row>
    <row r="97" spans="1:4" ht="12.75">
      <c r="A97" s="5">
        <f t="shared" si="3"/>
        <v>0.4100000000000002</v>
      </c>
      <c r="B97" s="4">
        <f t="shared" si="4"/>
        <v>0.00028063970321855127</v>
      </c>
      <c r="C97" s="4">
        <f t="shared" si="5"/>
        <v>8.296888858555268E-06</v>
      </c>
      <c r="D97" s="4">
        <f t="shared" si="6"/>
        <v>1.6689438778337403E-06</v>
      </c>
    </row>
    <row r="98" spans="1:4" ht="12.75">
      <c r="A98" s="5">
        <f t="shared" si="3"/>
        <v>0.4200000000000002</v>
      </c>
      <c r="B98" s="4">
        <f t="shared" si="4"/>
        <v>0.0003329384527378597</v>
      </c>
      <c r="C98" s="4">
        <f t="shared" si="5"/>
        <v>1.027387358589936E-05</v>
      </c>
      <c r="D98" s="4">
        <f t="shared" si="6"/>
        <v>2.1074048318170287E-06</v>
      </c>
    </row>
    <row r="99" spans="1:4" ht="12.75">
      <c r="A99" s="5">
        <f t="shared" si="3"/>
        <v>0.4300000000000002</v>
      </c>
      <c r="B99" s="4">
        <f t="shared" si="4"/>
        <v>0.00039497447806879785</v>
      </c>
      <c r="C99" s="4">
        <f t="shared" si="5"/>
        <v>1.2721860923424135E-05</v>
      </c>
      <c r="D99" s="4">
        <f t="shared" si="6"/>
        <v>2.661049108313032E-06</v>
      </c>
    </row>
    <row r="100" spans="1:4" ht="12.75">
      <c r="A100" s="5">
        <f t="shared" si="3"/>
        <v>0.4400000000000002</v>
      </c>
      <c r="B100" s="4">
        <f t="shared" si="4"/>
        <v>0.00046856072007712713</v>
      </c>
      <c r="C100" s="4">
        <f t="shared" si="5"/>
        <v>1.5753063907340096E-05</v>
      </c>
      <c r="D100" s="4">
        <f t="shared" si="6"/>
        <v>3.360135268921225E-06</v>
      </c>
    </row>
    <row r="101" spans="1:4" ht="12.75">
      <c r="A101" s="5">
        <f t="shared" si="3"/>
        <v>0.45000000000000023</v>
      </c>
      <c r="B101" s="4">
        <f t="shared" si="4"/>
        <v>0.0005558476631722378</v>
      </c>
      <c r="C101" s="4">
        <f t="shared" si="5"/>
        <v>1.9506429535036235E-05</v>
      </c>
      <c r="D101" s="4">
        <f t="shared" si="6"/>
        <v>4.2428707738324405E-06</v>
      </c>
    </row>
    <row r="102" spans="1:4" ht="12.75">
      <c r="A102" s="5">
        <f t="shared" si="3"/>
        <v>0.46000000000000024</v>
      </c>
      <c r="B102" s="4">
        <f t="shared" si="4"/>
        <v>0.0006593861810656583</v>
      </c>
      <c r="C102" s="4">
        <f t="shared" si="5"/>
        <v>2.4154007941999657E-05</v>
      </c>
      <c r="D102" s="4">
        <f t="shared" si="6"/>
        <v>5.357500150779266E-06</v>
      </c>
    </row>
    <row r="103" spans="1:4" ht="12.75">
      <c r="A103" s="5">
        <f t="shared" si="3"/>
        <v>0.47000000000000025</v>
      </c>
      <c r="B103" s="4">
        <f t="shared" si="4"/>
        <v>0.0007822020835069343</v>
      </c>
      <c r="C103" s="4">
        <f t="shared" si="5"/>
        <v>2.990883899002921E-05</v>
      </c>
      <c r="D103" s="4">
        <f t="shared" si="6"/>
        <v>6.764941724207115E-06</v>
      </c>
    </row>
    <row r="104" spans="1:4" ht="12.75">
      <c r="A104" s="5">
        <f t="shared" si="3"/>
        <v>0.48000000000000026</v>
      </c>
      <c r="B104" s="4">
        <f t="shared" si="4"/>
        <v>0.0009278845425507426</v>
      </c>
      <c r="C104" s="4">
        <f t="shared" si="5"/>
        <v>3.703471777923789E-05</v>
      </c>
      <c r="D104" s="4">
        <f t="shared" si="6"/>
        <v>8.542117010972918E-06</v>
      </c>
    </row>
    <row r="105" spans="1:4" ht="12.75">
      <c r="A105" s="5">
        <f t="shared" si="3"/>
        <v>0.49000000000000027</v>
      </c>
      <c r="B105" s="4">
        <f t="shared" si="4"/>
        <v>0.0011006909825245796</v>
      </c>
      <c r="C105" s="4">
        <f t="shared" si="5"/>
        <v>4.585828672412996E-05</v>
      </c>
      <c r="D105" s="4">
        <f t="shared" si="6"/>
        <v>1.0786154745483549E-05</v>
      </c>
    </row>
    <row r="106" spans="1:4" ht="12.75">
      <c r="A106" s="5">
        <f t="shared" si="3"/>
        <v>0.5000000000000002</v>
      </c>
      <c r="B106" s="4">
        <f t="shared" si="4"/>
        <v>0.0013056714990015252</v>
      </c>
      <c r="C106" s="4">
        <f t="shared" si="5"/>
        <v>5.678400848116665E-05</v>
      </c>
      <c r="D106" s="4">
        <f t="shared" si="6"/>
        <v>1.3619699298689559E-05</v>
      </c>
    </row>
    <row r="107" spans="1:4" ht="12.75">
      <c r="A107" s="5">
        <f t="shared" si="3"/>
        <v>0.5100000000000002</v>
      </c>
      <c r="B107" s="4">
        <f t="shared" si="4"/>
        <v>0.0015488164427982774</v>
      </c>
      <c r="C107" s="4">
        <f t="shared" si="5"/>
        <v>7.03127060702855E-05</v>
      </c>
      <c r="D107" s="4">
        <f t="shared" si="6"/>
        <v>1.7197613614267892E-05</v>
      </c>
    </row>
    <row r="108" spans="1:4" ht="12.75">
      <c r="A108" s="5">
        <f t="shared" si="3"/>
        <v>0.5200000000000002</v>
      </c>
      <c r="B108" s="4">
        <f t="shared" si="4"/>
        <v>0.001837231481993356</v>
      </c>
      <c r="C108" s="4">
        <f t="shared" si="5"/>
        <v>8.706452004906931E-05</v>
      </c>
      <c r="D108" s="4">
        <f t="shared" si="6"/>
        <v>2.1715443000481738E-05</v>
      </c>
    </row>
    <row r="109" spans="1:4" ht="12.75">
      <c r="A109" s="5">
        <f t="shared" si="3"/>
        <v>0.5300000000000002</v>
      </c>
      <c r="B109" s="4">
        <f t="shared" si="4"/>
        <v>0.0021793452579780734</v>
      </c>
      <c r="C109" s="4">
        <f t="shared" si="5"/>
        <v>0.00010780733507107744</v>
      </c>
      <c r="D109" s="4">
        <f t="shared" si="6"/>
        <v>2.7420102353018017E-05</v>
      </c>
    </row>
    <row r="110" spans="1:4" ht="12.75">
      <c r="A110" s="5">
        <f t="shared" si="3"/>
        <v>0.5400000000000003</v>
      </c>
      <c r="B110" s="4">
        <f t="shared" si="4"/>
        <v>0.0025851557040809077</v>
      </c>
      <c r="C110" s="4">
        <f t="shared" si="5"/>
        <v>0.00013349197887037995</v>
      </c>
      <c r="D110" s="4">
        <f t="shared" si="6"/>
        <v>3.462337090224323E-05</v>
      </c>
    </row>
    <row r="111" spans="1:4" ht="12.75">
      <c r="A111" s="5">
        <f t="shared" si="3"/>
        <v>0.5500000000000003</v>
      </c>
      <c r="B111" s="4">
        <f t="shared" si="4"/>
        <v>0.003066522225181011</v>
      </c>
      <c r="C111" s="4">
        <f t="shared" si="5"/>
        <v>0.00016529580715487805</v>
      </c>
      <c r="D111" s="4">
        <f t="shared" si="6"/>
        <v>4.3718932019172706E-05</v>
      </c>
    </row>
    <row r="112" spans="1:4" ht="12.75">
      <c r="A112" s="5">
        <f t="shared" si="3"/>
        <v>0.5600000000000003</v>
      </c>
      <c r="B112" s="4">
        <f t="shared" si="4"/>
        <v>0.0036375122769681297</v>
      </c>
      <c r="C112" s="4">
        <f t="shared" si="5"/>
        <v>0.00020467667229178565</v>
      </c>
      <c r="D112" s="4">
        <f t="shared" si="6"/>
        <v>5.520388936408495E-05</v>
      </c>
    </row>
    <row r="113" spans="1:4" ht="12.75">
      <c r="A113" s="5">
        <f t="shared" si="3"/>
        <v>0.5700000000000003</v>
      </c>
      <c r="B113" s="4">
        <f t="shared" si="4"/>
        <v>0.004314812473281657</v>
      </c>
      <c r="C113" s="4">
        <f t="shared" si="5"/>
        <v>0.00025343974965021863</v>
      </c>
      <c r="D113" s="4">
        <f t="shared" si="6"/>
        <v>6.970593530921542E-05</v>
      </c>
    </row>
    <row r="114" spans="1:4" ht="12.75">
      <c r="A114" s="5">
        <f t="shared" si="3"/>
        <v>0.5800000000000003</v>
      </c>
      <c r="B114" s="4">
        <f t="shared" si="4"/>
        <v>0.005118216235729996</v>
      </c>
      <c r="C114" s="4">
        <f t="shared" si="5"/>
        <v>0.0003138202848466388</v>
      </c>
      <c r="D114" s="4">
        <f t="shared" si="6"/>
        <v>8.801765648315963E-05</v>
      </c>
    </row>
    <row r="115" spans="1:4" ht="12.75">
      <c r="A115" s="5">
        <f t="shared" si="3"/>
        <v>0.5900000000000003</v>
      </c>
      <c r="B115" s="4">
        <f t="shared" si="4"/>
        <v>0.006071202236663265</v>
      </c>
      <c r="C115" s="4">
        <f t="shared" si="5"/>
        <v>0.00038858605493550434</v>
      </c>
      <c r="D115" s="4">
        <f t="shared" si="6"/>
        <v>0.00011113985135283389</v>
      </c>
    </row>
    <row r="116" spans="1:4" ht="12.75">
      <c r="A116" s="5">
        <f t="shared" si="3"/>
        <v>0.6000000000000003</v>
      </c>
      <c r="B116" s="4">
        <f t="shared" si="4"/>
        <v>0.007201620539917345</v>
      </c>
      <c r="C116" s="4">
        <f t="shared" si="5"/>
        <v>0.0004811642402529546</v>
      </c>
      <c r="D116" s="4">
        <f t="shared" si="6"/>
        <v>0.00014033622729765362</v>
      </c>
    </row>
    <row r="117" spans="1:4" ht="12.75">
      <c r="A117" s="5">
        <f t="shared" si="3"/>
        <v>0.6100000000000003</v>
      </c>
      <c r="B117" s="4">
        <f t="shared" si="4"/>
        <v>0.008542506491106973</v>
      </c>
      <c r="C117" s="4">
        <f t="shared" si="5"/>
        <v>0.0005957985225787459</v>
      </c>
      <c r="D117" s="4">
        <f t="shared" si="6"/>
        <v>0.0001772024665589288</v>
      </c>
    </row>
    <row r="118" spans="1:4" ht="12.75">
      <c r="A118" s="5">
        <f t="shared" si="3"/>
        <v>0.6200000000000003</v>
      </c>
      <c r="B118" s="4">
        <f t="shared" si="4"/>
        <v>0.010133046142598804</v>
      </c>
      <c r="C118" s="4">
        <f t="shared" si="5"/>
        <v>0.0007377436108226851</v>
      </c>
      <c r="D118" s="4">
        <f t="shared" si="6"/>
        <v>0.00022375343575586969</v>
      </c>
    </row>
    <row r="119" spans="1:4" ht="12.75">
      <c r="A119" s="5">
        <f t="shared" si="3"/>
        <v>0.6300000000000003</v>
      </c>
      <c r="B119" s="4">
        <f t="shared" si="4"/>
        <v>0.012019721426744567</v>
      </c>
      <c r="C119" s="4">
        <f t="shared" si="5"/>
        <v>0.0009135061110782178</v>
      </c>
      <c r="D119" s="4">
        <f t="shared" si="6"/>
        <v>0.00028253330526783164</v>
      </c>
    </row>
    <row r="120" spans="1:4" ht="12.75">
      <c r="A120" s="5">
        <f t="shared" si="3"/>
        <v>0.6400000000000003</v>
      </c>
      <c r="B120" s="4">
        <f aca="true" t="shared" si="7" ref="B120:B156">D$45*(EXP($A120/D$44)-1)</f>
        <v>0.014257668543918202</v>
      </c>
      <c r="C120" s="4">
        <f aca="true" t="shared" si="8" ref="C120:C156">C$45*(EXP($A120/C$44)-1)</f>
        <v>0.0011311427822604287</v>
      </c>
      <c r="D120" s="4">
        <f aca="true" t="shared" si="9" ref="D120:D156">B$45*(EXP($A120/B$44)-1)</f>
        <v>0.00035675459688532874</v>
      </c>
    </row>
    <row r="121" spans="1:4" ht="12.75">
      <c r="A121" s="5">
        <f t="shared" si="3"/>
        <v>0.6500000000000004</v>
      </c>
      <c r="B121" s="4">
        <f t="shared" si="7"/>
        <v>0.016912289262890224</v>
      </c>
      <c r="C121" s="4">
        <f t="shared" si="8"/>
        <v>0.0014006298490375367</v>
      </c>
      <c r="D121" s="4">
        <f t="shared" si="9"/>
        <v>0.00045047375916159883</v>
      </c>
    </row>
    <row r="122" spans="1:4" ht="12.75">
      <c r="A122" s="5">
        <f aca="true" t="shared" si="10" ref="A122:A156">A121+A$54</f>
        <v>0.6600000000000004</v>
      </c>
      <c r="B122" s="4">
        <f t="shared" si="7"/>
        <v>0.02006116222218316</v>
      </c>
      <c r="C122" s="4">
        <f t="shared" si="8"/>
        <v>0.001734320300952813</v>
      </c>
      <c r="D122" s="4">
        <f t="shared" si="9"/>
        <v>0.0005688128662608246</v>
      </c>
    </row>
    <row r="123" spans="1:4" ht="12.75">
      <c r="A123" s="5">
        <f t="shared" si="10"/>
        <v>0.6700000000000004</v>
      </c>
      <c r="B123" s="4">
        <f t="shared" si="7"/>
        <v>0.02379631008828046</v>
      </c>
      <c r="C123" s="4">
        <f t="shared" si="8"/>
        <v>0.002147510139823703</v>
      </c>
      <c r="D123" s="4">
        <f t="shared" si="9"/>
        <v>0.0007182395569066488</v>
      </c>
    </row>
    <row r="124" spans="1:4" ht="12.75">
      <c r="A124" s="5">
        <f t="shared" si="10"/>
        <v>0.6800000000000004</v>
      </c>
      <c r="B124" s="4">
        <f t="shared" si="7"/>
        <v>0.028226888826123234</v>
      </c>
      <c r="C124" s="4">
        <f t="shared" si="8"/>
        <v>0.0026591395315735734</v>
      </c>
      <c r="D124" s="4">
        <f t="shared" si="9"/>
        <v>0.000906920513056173</v>
      </c>
    </row>
    <row r="125" spans="1:4" ht="12.75">
      <c r="A125" s="5">
        <f t="shared" si="10"/>
        <v>0.6900000000000004</v>
      </c>
      <c r="B125" s="4">
        <f t="shared" si="7"/>
        <v>0.03348237767313777</v>
      </c>
      <c r="C125" s="4">
        <f t="shared" si="8"/>
        <v>0.003292661002521789</v>
      </c>
      <c r="D125" s="4">
        <f t="shared" si="9"/>
        <v>0.0011451677971232503</v>
      </c>
    </row>
    <row r="126" spans="1:4" ht="12.75">
      <c r="A126" s="5">
        <f t="shared" si="10"/>
        <v>0.7000000000000004</v>
      </c>
      <c r="B126" s="4">
        <f t="shared" si="7"/>
        <v>0.03971636304059842</v>
      </c>
      <c r="C126" s="4">
        <f t="shared" si="8"/>
        <v>0.004077114477291286</v>
      </c>
      <c r="D126" s="4">
        <f t="shared" si="9"/>
        <v>0.0014460024416135784</v>
      </c>
    </row>
    <row r="127" spans="1:4" ht="12.75">
      <c r="A127" s="5">
        <f t="shared" si="10"/>
        <v>0.7100000000000004</v>
      </c>
      <c r="B127" s="4">
        <f t="shared" si="7"/>
        <v>0.047111026923063036</v>
      </c>
      <c r="C127" s="4">
        <f t="shared" si="8"/>
        <v>0.005048458436884166</v>
      </c>
      <c r="D127" s="4">
        <f t="shared" si="9"/>
        <v>0.001825866093281249</v>
      </c>
    </row>
    <row r="128" spans="1:4" ht="12.75">
      <c r="A128" s="5">
        <f t="shared" si="10"/>
        <v>0.7200000000000004</v>
      </c>
      <c r="B128" s="4">
        <f t="shared" si="7"/>
        <v>0.05588247098516214</v>
      </c>
      <c r="C128" s="4">
        <f t="shared" si="8"/>
        <v>0.0062512182157414085</v>
      </c>
      <c r="D128" s="4">
        <f t="shared" si="9"/>
        <v>0.0023055196056044687</v>
      </c>
    </row>
    <row r="129" spans="1:4" ht="12.75">
      <c r="A129" s="5">
        <f t="shared" si="10"/>
        <v>0.7300000000000004</v>
      </c>
      <c r="B129" s="4">
        <f t="shared" si="7"/>
        <v>0.0662870319168608</v>
      </c>
      <c r="C129" s="4">
        <f t="shared" si="8"/>
        <v>0.0077405269939038466</v>
      </c>
      <c r="D129" s="4">
        <f t="shared" si="9"/>
        <v>0.0029111776907462454</v>
      </c>
    </row>
    <row r="130" spans="1:4" ht="12.75">
      <c r="A130" s="5">
        <f t="shared" si="10"/>
        <v>0.7400000000000004</v>
      </c>
      <c r="B130" s="4">
        <f t="shared" si="7"/>
        <v>0.07862877261713991</v>
      </c>
      <c r="C130" s="4">
        <f t="shared" si="8"/>
        <v>0.009584653041100968</v>
      </c>
      <c r="D130" s="4">
        <f t="shared" si="9"/>
        <v>0.003675941643627347</v>
      </c>
    </row>
    <row r="131" spans="1:4" ht="12.75">
      <c r="A131" s="5">
        <f t="shared" si="10"/>
        <v>0.7500000000000004</v>
      </c>
      <c r="B131" s="4">
        <f t="shared" si="7"/>
        <v>0.0932683681284575</v>
      </c>
      <c r="C131" s="4">
        <f t="shared" si="8"/>
        <v>0.011868129058845867</v>
      </c>
      <c r="D131" s="4">
        <f t="shared" si="9"/>
        <v>0.004641608441403854</v>
      </c>
    </row>
    <row r="132" spans="1:4" ht="12.75">
      <c r="A132" s="5">
        <f t="shared" si="10"/>
        <v>0.7600000000000005</v>
      </c>
      <c r="B132" s="4">
        <f t="shared" si="7"/>
        <v>0.11063364600454698</v>
      </c>
      <c r="C132" s="4">
        <f t="shared" si="8"/>
        <v>0.014695627066122123</v>
      </c>
      <c r="D132" s="4">
        <f t="shared" si="9"/>
        <v>0.005860955091850568</v>
      </c>
    </row>
    <row r="133" spans="1:4" ht="12.75">
      <c r="A133" s="5">
        <f t="shared" si="10"/>
        <v>0.7700000000000005</v>
      </c>
      <c r="B133" s="4">
        <f t="shared" si="7"/>
        <v>0.13123208914327178</v>
      </c>
      <c r="C133" s="4">
        <f t="shared" si="8"/>
        <v>0.018196756449143453</v>
      </c>
      <c r="D133" s="4">
        <f t="shared" si="9"/>
        <v>0.0074006230781363345</v>
      </c>
    </row>
    <row r="134" spans="1:4" ht="12.75">
      <c r="A134" s="5">
        <f t="shared" si="10"/>
        <v>0.7800000000000005</v>
      </c>
      <c r="B134" s="4">
        <f t="shared" si="7"/>
        <v>0.15566566646733457</v>
      </c>
      <c r="C134" s="4">
        <f t="shared" si="8"/>
        <v>0.022532005112488544</v>
      </c>
      <c r="D134" s="4">
        <f t="shared" si="9"/>
        <v>0.00934476054480741</v>
      </c>
    </row>
    <row r="135" spans="1:4" ht="12.75">
      <c r="A135" s="5">
        <f t="shared" si="10"/>
        <v>0.7900000000000005</v>
      </c>
      <c r="B135" s="4">
        <f t="shared" si="7"/>
        <v>0.18464842486467248</v>
      </c>
      <c r="C135" s="4">
        <f t="shared" si="8"/>
        <v>0.02790009606741835</v>
      </c>
      <c r="D135" s="4">
        <f t="shared" si="9"/>
        <v>0.011799621282953976</v>
      </c>
    </row>
    <row r="136" spans="1:4" ht="12.75">
      <c r="A136" s="5">
        <f t="shared" si="10"/>
        <v>0.8000000000000005</v>
      </c>
      <c r="B136" s="4">
        <f t="shared" si="7"/>
        <v>0.21902735649541671</v>
      </c>
      <c r="C136" s="4">
        <f t="shared" si="8"/>
        <v>0.0345470966752597</v>
      </c>
      <c r="D136" s="4">
        <f t="shared" si="9"/>
        <v>0.014899371864898432</v>
      </c>
    </row>
    <row r="137" spans="1:4" ht="12.75">
      <c r="A137" s="5">
        <f t="shared" si="10"/>
        <v>0.8100000000000005</v>
      </c>
      <c r="B137" s="4">
        <f t="shared" si="7"/>
        <v>0.2598071512916204</v>
      </c>
      <c r="C137" s="4">
        <f t="shared" si="8"/>
        <v>0.04277769810351395</v>
      </c>
      <c r="D137" s="4">
        <f t="shared" si="9"/>
        <v>0.018813424308263972</v>
      </c>
    </row>
    <row r="138" spans="1:4" ht="12.75">
      <c r="A138" s="5">
        <f t="shared" si="10"/>
        <v>0.8200000000000005</v>
      </c>
      <c r="B138" s="4">
        <f t="shared" si="7"/>
        <v>0.30817955801682856</v>
      </c>
      <c r="C138" s="4">
        <f t="shared" si="8"/>
        <v>0.052969182032500776</v>
      </c>
      <c r="D138" s="4">
        <f t="shared" si="9"/>
        <v>0.023755695024705356</v>
      </c>
    </row>
    <row r="139" spans="1:4" ht="12.75">
      <c r="A139" s="5">
        <f t="shared" si="10"/>
        <v>0.8300000000000005</v>
      </c>
      <c r="B139" s="4">
        <f t="shared" si="7"/>
        <v>0.36555821193312554</v>
      </c>
      <c r="C139" s="4">
        <f t="shared" si="8"/>
        <v>0.0655887148309475</v>
      </c>
      <c r="D139" s="4">
        <f t="shared" si="9"/>
        <v>0.02999629608665492</v>
      </c>
    </row>
    <row r="140" spans="1:4" ht="12.75">
      <c r="A140" s="5">
        <f t="shared" si="10"/>
        <v>0.8400000000000005</v>
      </c>
      <c r="B140" s="4">
        <f t="shared" si="7"/>
        <v>0.4336199468794336</v>
      </c>
      <c r="C140" s="4">
        <f t="shared" si="8"/>
        <v>0.08121476194643407</v>
      </c>
      <c r="D140" s="4">
        <f t="shared" si="9"/>
        <v>0.037876297779975594</v>
      </c>
    </row>
    <row r="141" spans="1:4" ht="12.75">
      <c r="A141" s="5">
        <f t="shared" si="10"/>
        <v>0.8500000000000005</v>
      </c>
      <c r="B141" s="4">
        <f t="shared" si="7"/>
        <v>0.5143537990652864</v>
      </c>
      <c r="C141" s="4">
        <f t="shared" si="8"/>
        <v>0.10056360412270388</v>
      </c>
      <c r="D141" s="4">
        <f t="shared" si="9"/>
        <v>0.04782636926673336</v>
      </c>
    </row>
    <row r="142" spans="1:4" ht="12.75">
      <c r="A142" s="5">
        <f t="shared" si="10"/>
        <v>0.8600000000000005</v>
      </c>
      <c r="B142" s="4">
        <f t="shared" si="7"/>
        <v>0.6101191346669863</v>
      </c>
      <c r="C142" s="4">
        <f t="shared" si="8"/>
        <v>0.1245221709179596</v>
      </c>
      <c r="D142" s="4">
        <f t="shared" si="9"/>
        <v>0.06039031613434786</v>
      </c>
    </row>
    <row r="143" spans="1:4" ht="12.75">
      <c r="A143" s="5">
        <f t="shared" si="10"/>
        <v>0.8700000000000006</v>
      </c>
      <c r="B143" s="4">
        <f t="shared" si="7"/>
        <v>0.7237145999470794</v>
      </c>
      <c r="C143" s="4">
        <f t="shared" si="8"/>
        <v>0.1541886965763642</v>
      </c>
      <c r="D143" s="4">
        <f t="shared" si="9"/>
        <v>0.07625480123903441</v>
      </c>
    </row>
    <row r="144" spans="1:4" ht="12.75">
      <c r="A144" s="5">
        <f t="shared" si="10"/>
        <v>0.8800000000000006</v>
      </c>
      <c r="B144" s="4">
        <f t="shared" si="7"/>
        <v>0.8584599088955078</v>
      </c>
      <c r="C144" s="4">
        <f t="shared" si="8"/>
        <v>0.19092306187300026</v>
      </c>
      <c r="D144" s="4">
        <f t="shared" si="9"/>
        <v>0.09628687318973475</v>
      </c>
    </row>
    <row r="145" spans="1:4" ht="12.75">
      <c r="A145" s="5">
        <f t="shared" si="10"/>
        <v>0.8900000000000006</v>
      </c>
      <c r="B145" s="4">
        <f t="shared" si="7"/>
        <v>1.0182928585545363</v>
      </c>
      <c r="C145" s="4">
        <f t="shared" si="8"/>
        <v>0.2364091295468671</v>
      </c>
      <c r="D145" s="4">
        <f t="shared" si="9"/>
        <v>0.12158135353309478</v>
      </c>
    </row>
    <row r="146" spans="1:4" ht="12.75">
      <c r="A146" s="5">
        <f t="shared" si="10"/>
        <v>0.9000000000000006</v>
      </c>
      <c r="B146" s="4">
        <f t="shared" si="7"/>
        <v>1.207884407203427</v>
      </c>
      <c r="C146" s="4">
        <f t="shared" si="8"/>
        <v>0.29273193070932685</v>
      </c>
      <c r="D146" s="4">
        <f t="shared" si="9"/>
        <v>0.15352067251194257</v>
      </c>
    </row>
    <row r="147" spans="1:4" ht="12.75">
      <c r="A147" s="5">
        <f t="shared" si="10"/>
        <v>0.9100000000000006</v>
      </c>
      <c r="B147" s="4">
        <f t="shared" si="7"/>
        <v>1.4327751784478169</v>
      </c>
      <c r="C147" s="4">
        <f t="shared" si="8"/>
        <v>0.3624732403677258</v>
      </c>
      <c r="D147" s="4">
        <f t="shared" si="9"/>
        <v>0.19385042362700525</v>
      </c>
    </row>
    <row r="148" spans="1:4" ht="12.75">
      <c r="A148" s="5">
        <f t="shared" si="10"/>
        <v>0.9200000000000006</v>
      </c>
      <c r="B148" s="4">
        <f t="shared" si="7"/>
        <v>1.699537380409463</v>
      </c>
      <c r="C148" s="4">
        <f t="shared" si="8"/>
        <v>0.4488299231406413</v>
      </c>
      <c r="D148" s="4">
        <f t="shared" si="9"/>
        <v>0.24477476631822262</v>
      </c>
    </row>
    <row r="149" spans="1:4" ht="12.75">
      <c r="A149" s="5">
        <f t="shared" si="10"/>
        <v>0.9300000000000006</v>
      </c>
      <c r="B149" s="4">
        <f t="shared" si="7"/>
        <v>2.0159668719429047</v>
      </c>
      <c r="C149" s="4">
        <f t="shared" si="8"/>
        <v>0.5557604740016682</v>
      </c>
      <c r="D149" s="4">
        <f t="shared" si="9"/>
        <v>0.30907689084990375</v>
      </c>
    </row>
    <row r="150" spans="1:4" ht="12.75">
      <c r="A150" s="5">
        <f t="shared" si="10"/>
        <v>0.9400000000000006</v>
      </c>
      <c r="B150" s="4">
        <f t="shared" si="7"/>
        <v>2.391310988822359</v>
      </c>
      <c r="C150" s="4">
        <f t="shared" si="8"/>
        <v>0.6881664713175912</v>
      </c>
      <c r="D150" s="4">
        <f t="shared" si="9"/>
        <v>0.3902711292195441</v>
      </c>
    </row>
    <row r="151" spans="1:4" ht="12.75">
      <c r="A151" s="5">
        <f t="shared" si="10"/>
        <v>0.9500000000000006</v>
      </c>
      <c r="B151" s="4">
        <f t="shared" si="7"/>
        <v>2.8365387878915542</v>
      </c>
      <c r="C151" s="4">
        <f t="shared" si="8"/>
        <v>0.8521172597878478</v>
      </c>
      <c r="D151" s="4">
        <f t="shared" si="9"/>
        <v>0.4927950254739781</v>
      </c>
    </row>
    <row r="152" spans="1:4" ht="12.75">
      <c r="A152" s="5">
        <f t="shared" si="10"/>
        <v>0.9600000000000006</v>
      </c>
      <c r="B152" s="4">
        <f t="shared" si="7"/>
        <v>3.364661606791781</v>
      </c>
      <c r="C152" s="4">
        <f t="shared" si="8"/>
        <v>1.0551281625031002</v>
      </c>
      <c r="D152" s="4">
        <f t="shared" si="9"/>
        <v>0.6222518627354795</v>
      </c>
    </row>
    <row r="153" spans="1:4" ht="12.75">
      <c r="A153" s="5">
        <f t="shared" si="10"/>
        <v>0.9700000000000006</v>
      </c>
      <c r="B153" s="4">
        <f t="shared" si="7"/>
        <v>3.991113307306074</v>
      </c>
      <c r="C153" s="4">
        <f t="shared" si="8"/>
        <v>1.3065049750564501</v>
      </c>
      <c r="D153" s="4">
        <f t="shared" si="9"/>
        <v>0.785716901872893</v>
      </c>
    </row>
    <row r="154" spans="1:4" ht="12.75">
      <c r="A154" s="5">
        <f t="shared" si="10"/>
        <v>0.9800000000000006</v>
      </c>
      <c r="B154" s="4">
        <f t="shared" si="7"/>
        <v>4.734201314551187</v>
      </c>
      <c r="C154" s="4">
        <f t="shared" si="8"/>
        <v>1.6177705329369263</v>
      </c>
      <c r="D154" s="4">
        <f t="shared" si="9"/>
        <v>0.992124068813172</v>
      </c>
    </row>
    <row r="155" spans="1:4" ht="12.75">
      <c r="A155" s="5">
        <f t="shared" si="10"/>
        <v>0.9900000000000007</v>
      </c>
      <c r="B155" s="4">
        <f t="shared" si="7"/>
        <v>5.615641633187377</v>
      </c>
      <c r="C155" s="4">
        <f t="shared" si="8"/>
        <v>2.003192905583495</v>
      </c>
      <c r="D155" s="4">
        <f t="shared" si="9"/>
        <v>1.2527542242832934</v>
      </c>
    </row>
    <row r="156" spans="1:4" ht="12.75">
      <c r="A156" s="5">
        <f t="shared" si="10"/>
        <v>1.0000000000000007</v>
      </c>
      <c r="B156" s="4">
        <f t="shared" si="7"/>
        <v>6.661193475960185</v>
      </c>
      <c r="C156" s="4">
        <f t="shared" si="8"/>
        <v>2.4804394289317457</v>
      </c>
      <c r="D156" s="4">
        <f t="shared" si="9"/>
        <v>1.5818517016011797</v>
      </c>
    </row>
    <row r="158" spans="1:2" ht="12.75">
      <c r="A158">
        <f>EXP(LN(10)/12)</f>
        <v>1.2115276586285886</v>
      </c>
      <c r="B158" s="6" t="s">
        <v>12</v>
      </c>
    </row>
    <row r="159" spans="1:4" ht="12.75">
      <c r="A159" s="2" t="s">
        <v>11</v>
      </c>
      <c r="B159" s="2" t="s">
        <v>5</v>
      </c>
      <c r="C159" s="2" t="s">
        <v>6</v>
      </c>
      <c r="D159" s="2" t="s">
        <v>7</v>
      </c>
    </row>
    <row r="160" spans="1:4" ht="12.75">
      <c r="A160" s="4">
        <v>1E-09</v>
      </c>
      <c r="B160" s="7">
        <f aca="true" t="shared" si="11" ref="B160:B191">D$44*LN($A160/D$45+1)</f>
        <v>0.000228309890879532</v>
      </c>
      <c r="C160" s="7">
        <f aca="true" t="shared" si="12" ref="C160:C191">C$44*LN($A160/C$45+1)</f>
        <v>0.02669923031689999</v>
      </c>
      <c r="D160" s="7">
        <f aca="true" t="shared" si="13" ref="D160:D191">B$44*LN($A160/B$45+1)</f>
        <v>0.09664179471219139</v>
      </c>
    </row>
    <row r="161" spans="1:4" ht="12.75">
      <c r="A161" s="4">
        <f>A160*A$158</f>
        <v>1.2115276586285887E-09</v>
      </c>
      <c r="B161" s="7">
        <f t="shared" si="11"/>
        <v>0.00027648991669401203</v>
      </c>
      <c r="C161" s="7">
        <f t="shared" si="12"/>
        <v>0.0308164414752339</v>
      </c>
      <c r="D161" s="7">
        <f t="shared" si="13"/>
        <v>0.10407525653327362</v>
      </c>
    </row>
    <row r="162" spans="1:4" ht="12.75">
      <c r="A162" s="4">
        <f aca="true" t="shared" si="14" ref="A162:A225">A161*A$158</f>
        <v>1.46779926762207E-09</v>
      </c>
      <c r="B162" s="7">
        <f t="shared" si="11"/>
        <v>0.0003348083030802746</v>
      </c>
      <c r="C162" s="7">
        <f t="shared" si="12"/>
        <v>0.0353632048057634</v>
      </c>
      <c r="D162" s="7">
        <f t="shared" si="13"/>
        <v>0.11163592974942488</v>
      </c>
    </row>
    <row r="163" spans="1:4" ht="12.75">
      <c r="A163" s="4">
        <f t="shared" si="14"/>
        <v>1.7782794100389236E-09</v>
      </c>
      <c r="B163" s="7">
        <f t="shared" si="11"/>
        <v>0.00040538493492865593</v>
      </c>
      <c r="C163" s="7">
        <f t="shared" si="12"/>
        <v>0.040338478023609514</v>
      </c>
      <c r="D163" s="7">
        <f t="shared" si="13"/>
        <v>0.11930493974451455</v>
      </c>
    </row>
    <row r="164" spans="1:4" ht="12.75">
      <c r="A164" s="4">
        <f t="shared" si="14"/>
        <v>2.154434690031885E-09</v>
      </c>
      <c r="B164" s="7">
        <f t="shared" si="11"/>
        <v>0.0004907766971461404</v>
      </c>
      <c r="C164" s="7">
        <f t="shared" si="12"/>
        <v>0.04573349863471101</v>
      </c>
      <c r="D164" s="7">
        <f t="shared" si="13"/>
        <v>0.12706574475412785</v>
      </c>
    </row>
    <row r="165" spans="1:4" ht="12.75">
      <c r="A165" s="4">
        <f t="shared" si="14"/>
        <v>2.6101572156825387E-09</v>
      </c>
      <c r="B165" s="7">
        <f t="shared" si="11"/>
        <v>0.0005940646658312247</v>
      </c>
      <c r="C165" s="7">
        <f t="shared" si="12"/>
        <v>0.05153240372116615</v>
      </c>
      <c r="D165" s="7">
        <f t="shared" si="13"/>
        <v>0.13490399440951512</v>
      </c>
    </row>
    <row r="166" spans="1:4" ht="12.75">
      <c r="A166" s="4">
        <f t="shared" si="14"/>
        <v>3.162277660168382E-09</v>
      </c>
      <c r="B166" s="7">
        <f t="shared" si="11"/>
        <v>0.0007189573598189635</v>
      </c>
      <c r="C166" s="7">
        <f t="shared" si="12"/>
        <v>0.057713303863942314</v>
      </c>
      <c r="D166" s="7">
        <f t="shared" si="13"/>
        <v>0.1428073445920734</v>
      </c>
    </row>
    <row r="167" spans="1:4" ht="12.75">
      <c r="A167" s="4">
        <f t="shared" si="14"/>
        <v>3.831186849557291E-09</v>
      </c>
      <c r="B167" s="7">
        <f t="shared" si="11"/>
        <v>0.0008699123891599327</v>
      </c>
      <c r="C167" s="7">
        <f t="shared" si="12"/>
        <v>0.06424966310135799</v>
      </c>
      <c r="D167" s="7">
        <f t="shared" si="13"/>
        <v>0.15076525165810914</v>
      </c>
    </row>
    <row r="168" spans="1:4" ht="12.75">
      <c r="A168" s="4">
        <f t="shared" si="14"/>
        <v>4.6415888336127836E-09</v>
      </c>
      <c r="B168" s="7">
        <f t="shared" si="11"/>
        <v>0.001052278875726301</v>
      </c>
      <c r="C168" s="7">
        <f t="shared" si="12"/>
        <v>0.07111181276920576</v>
      </c>
      <c r="D168" s="7">
        <f t="shared" si="13"/>
        <v>0.1587687625439167</v>
      </c>
    </row>
    <row r="169" spans="1:4" ht="12.75">
      <c r="A169" s="4">
        <f t="shared" si="14"/>
        <v>5.623413251903497E-09</v>
      </c>
      <c r="B169" s="7">
        <f t="shared" si="11"/>
        <v>0.0012724628846306665</v>
      </c>
      <c r="C169" s="7">
        <f t="shared" si="12"/>
        <v>0.07826843687555884</v>
      </c>
      <c r="D169" s="7">
        <f t="shared" si="13"/>
        <v>0.16681031180199685</v>
      </c>
    </row>
    <row r="170" spans="1:4" ht="12.75">
      <c r="A170" s="4">
        <f t="shared" si="14"/>
        <v>6.812920690579621E-09</v>
      </c>
      <c r="B170" s="7">
        <f t="shared" si="11"/>
        <v>0.0015381176920092091</v>
      </c>
      <c r="C170" s="7">
        <f t="shared" si="12"/>
        <v>0.08568790164295467</v>
      </c>
      <c r="D170" s="7">
        <f t="shared" si="13"/>
        <v>0.1748835323608049</v>
      </c>
    </row>
    <row r="171" spans="1:4" ht="12.75">
      <c r="A171" s="4">
        <f t="shared" si="14"/>
        <v>8.254041852680196E-09</v>
      </c>
      <c r="B171" s="7">
        <f t="shared" si="11"/>
        <v>0.0018583598863988683</v>
      </c>
      <c r="C171" s="7">
        <f t="shared" si="12"/>
        <v>0.09333934892413817</v>
      </c>
      <c r="D171" s="7">
        <f t="shared" si="13"/>
        <v>0.18298308365661126</v>
      </c>
    </row>
    <row r="172" spans="1:4" ht="12.75">
      <c r="A172" s="4">
        <f t="shared" si="14"/>
        <v>1.0000000000000015E-08</v>
      </c>
      <c r="B172" s="7">
        <f t="shared" si="11"/>
        <v>0.0022440108758187112</v>
      </c>
      <c r="C172" s="7">
        <f t="shared" si="12"/>
        <v>0.10119351995936952</v>
      </c>
      <c r="D172" s="7">
        <f t="shared" si="13"/>
        <v>0.19110449858121303</v>
      </c>
    </row>
    <row r="173" spans="1:4" ht="12.75">
      <c r="A173" s="4">
        <f t="shared" si="14"/>
        <v>1.2115276586285905E-08</v>
      </c>
      <c r="B173" s="7">
        <f t="shared" si="11"/>
        <v>0.00270786112473401</v>
      </c>
      <c r="C173" s="7">
        <f t="shared" si="12"/>
        <v>0.10922331391943325</v>
      </c>
      <c r="D173" s="7">
        <f t="shared" si="13"/>
        <v>0.19924404922464056</v>
      </c>
    </row>
    <row r="174" spans="1:4" ht="12.75">
      <c r="A174" s="4">
        <f t="shared" si="14"/>
        <v>1.4677992676220721E-08</v>
      </c>
      <c r="B174" s="7">
        <f t="shared" si="11"/>
        <v>0.003264951112778518</v>
      </c>
      <c r="C174" s="7">
        <f t="shared" si="12"/>
        <v>0.11740411119134472</v>
      </c>
      <c r="D174" s="7">
        <f t="shared" si="13"/>
        <v>0.2073986304819479</v>
      </c>
    </row>
    <row r="175" spans="1:4" ht="12.75">
      <c r="A175" s="4">
        <f t="shared" si="14"/>
        <v>1.778279410038926E-08</v>
      </c>
      <c r="B175" s="7">
        <f t="shared" si="11"/>
        <v>0.003932858321169214</v>
      </c>
      <c r="C175" s="7">
        <f t="shared" si="12"/>
        <v>0.12571390462939272</v>
      </c>
      <c r="D175" s="7">
        <f t="shared" si="13"/>
        <v>0.21556566008077027</v>
      </c>
    </row>
    <row r="176" spans="1:4" ht="12.75">
      <c r="A176" s="4">
        <f t="shared" si="14"/>
        <v>2.154434690031888E-08</v>
      </c>
      <c r="B176" s="7">
        <f t="shared" si="11"/>
        <v>0.004731973295205263</v>
      </c>
      <c r="C176" s="7">
        <f t="shared" si="12"/>
        <v>0.13413328549778503</v>
      </c>
      <c r="D176" s="7">
        <f t="shared" si="13"/>
        <v>0.22374299334745545</v>
      </c>
    </row>
    <row r="177" spans="1:4" ht="12.75">
      <c r="A177" s="4">
        <f t="shared" si="14"/>
        <v>2.610157215682542E-08</v>
      </c>
      <c r="B177" s="7">
        <f t="shared" si="11"/>
        <v>0.005685739940040493</v>
      </c>
      <c r="C177" s="7">
        <f t="shared" si="12"/>
        <v>0.14264532781415504</v>
      </c>
      <c r="D177" s="7">
        <f t="shared" si="13"/>
        <v>0.23192885097064386</v>
      </c>
    </row>
    <row r="178" spans="1:4" ht="12.75">
      <c r="A178" s="4">
        <f t="shared" si="14"/>
        <v>3.162277660168386E-08</v>
      </c>
      <c r="B178" s="7">
        <f t="shared" si="11"/>
        <v>0.006820825938294888</v>
      </c>
      <c r="C178" s="7">
        <f t="shared" si="12"/>
        <v>0.15123540825508916</v>
      </c>
      <c r="D178" s="7">
        <f t="shared" si="13"/>
        <v>0.24012175807431618</v>
      </c>
    </row>
    <row r="179" spans="1:4" ht="12.75">
      <c r="A179" s="4">
        <f t="shared" si="14"/>
        <v>3.831186849557296E-08</v>
      </c>
      <c r="B179" s="7">
        <f t="shared" si="11"/>
        <v>0.008167179326767957</v>
      </c>
      <c r="C179" s="7">
        <f t="shared" si="12"/>
        <v>0.15989099097251117</v>
      </c>
      <c r="D179" s="7">
        <f t="shared" si="13"/>
        <v>0.24832049303000805</v>
      </c>
    </row>
    <row r="180" spans="1:4" ht="12.75">
      <c r="A180" s="4">
        <f t="shared" si="14"/>
        <v>4.6415888336127893E-08</v>
      </c>
      <c r="B180" s="7">
        <f t="shared" si="11"/>
        <v>0.009757918417359525</v>
      </c>
      <c r="C180" s="7">
        <f t="shared" si="12"/>
        <v>0.1686013990553272</v>
      </c>
      <c r="D180" s="7">
        <f t="shared" si="13"/>
        <v>0.2565240445879143</v>
      </c>
    </row>
    <row r="181" spans="1:4" ht="12.75">
      <c r="A181" s="4">
        <f t="shared" si="14"/>
        <v>5.6234132519035044E-08</v>
      </c>
      <c r="B181" s="7">
        <f t="shared" si="11"/>
        <v>0.011628996958192875</v>
      </c>
      <c r="C181" s="7">
        <f t="shared" si="12"/>
        <v>0.17735758773770097</v>
      </c>
      <c r="D181" s="7">
        <f t="shared" si="13"/>
        <v>0.26473157606797765</v>
      </c>
    </row>
    <row r="182" spans="1:4" ht="12.75">
      <c r="A182" s="4">
        <f t="shared" si="14"/>
        <v>6.81292069057963E-08</v>
      </c>
      <c r="B182" s="7">
        <f t="shared" si="11"/>
        <v>0.013818588238535755</v>
      </c>
      <c r="C182" s="7">
        <f t="shared" si="12"/>
        <v>0.18615192910437545</v>
      </c>
      <c r="D182" s="7">
        <f t="shared" si="13"/>
        <v>0.2729423955116983</v>
      </c>
    </row>
    <row r="183" spans="1:4" ht="12.75">
      <c r="A183" s="4">
        <f t="shared" si="14"/>
        <v>8.254041852680206E-08</v>
      </c>
      <c r="B183" s="7">
        <f t="shared" si="11"/>
        <v>0.016366144811751714</v>
      </c>
      <c r="C183" s="7">
        <f t="shared" si="12"/>
        <v>0.1949780139781118</v>
      </c>
      <c r="D183" s="7">
        <f t="shared" si="13"/>
        <v>0.28115593084568097</v>
      </c>
    </row>
    <row r="184" spans="1:4" ht="12.75">
      <c r="A184" s="4">
        <f t="shared" si="14"/>
        <v>1.0000000000000027E-07</v>
      </c>
      <c r="B184" s="7">
        <f t="shared" si="11"/>
        <v>0.01931111817045462</v>
      </c>
      <c r="C184" s="7">
        <f t="shared" si="12"/>
        <v>0.20383047374371113</v>
      </c>
      <c r="D184" s="7">
        <f t="shared" si="13"/>
        <v>0.2893717092448798</v>
      </c>
    </row>
    <row r="185" spans="1:4" ht="12.75">
      <c r="A185" s="4">
        <f t="shared" si="14"/>
        <v>1.211527658628592E-07</v>
      </c>
      <c r="B185" s="7">
        <f t="shared" si="11"/>
        <v>0.02269136629270717</v>
      </c>
      <c r="C185" s="7">
        <f t="shared" si="12"/>
        <v>0.21270482285709832</v>
      </c>
      <c r="D185" s="7">
        <f t="shared" si="13"/>
        <v>0.29758934000548126</v>
      </c>
    </row>
    <row r="186" spans="1:4" ht="12.75">
      <c r="A186" s="4">
        <f t="shared" si="14"/>
        <v>1.467799267622074E-07</v>
      </c>
      <c r="B186" s="7">
        <f t="shared" si="11"/>
        <v>0.026541333355876995</v>
      </c>
      <c r="C186" s="7">
        <f t="shared" si="12"/>
        <v>0.2215973214929466</v>
      </c>
      <c r="D186" s="7">
        <f t="shared" si="13"/>
        <v>0.3058085003442383</v>
      </c>
    </row>
    <row r="187" spans="1:4" ht="12.75">
      <c r="A187" s="4">
        <f t="shared" si="14"/>
        <v>1.7782794100389285E-07</v>
      </c>
      <c r="B187" s="7">
        <f t="shared" si="11"/>
        <v>0.030890146088878304</v>
      </c>
      <c r="C187" s="7">
        <f t="shared" si="12"/>
        <v>0.23050485701096565</v>
      </c>
      <c r="D187" s="7">
        <f t="shared" si="13"/>
        <v>0.3140289236335516</v>
      </c>
    </row>
    <row r="188" spans="1:4" ht="12.75">
      <c r="A188" s="4">
        <f t="shared" si="14"/>
        <v>2.154434690031891E-07</v>
      </c>
      <c r="B188" s="7">
        <f t="shared" si="11"/>
        <v>0.035759820717699606</v>
      </c>
      <c r="C188" s="7">
        <f t="shared" si="12"/>
        <v>0.23942484251456897</v>
      </c>
      <c r="D188" s="7">
        <f t="shared" si="13"/>
        <v>0.32225038966086844</v>
      </c>
    </row>
    <row r="189" spans="1:4" ht="12.75">
      <c r="A189" s="4">
        <f t="shared" si="14"/>
        <v>2.610157215682546E-07</v>
      </c>
      <c r="B189" s="7">
        <f t="shared" si="11"/>
        <v>0.041163796550304055</v>
      </c>
      <c r="C189" s="7">
        <f t="shared" si="12"/>
        <v>0.24835513061665365</v>
      </c>
      <c r="D189" s="7">
        <f t="shared" si="13"/>
        <v>0.3304727165684172</v>
      </c>
    </row>
    <row r="190" spans="1:4" ht="12.75">
      <c r="A190" s="4">
        <f t="shared" si="14"/>
        <v>3.162277660168391E-07</v>
      </c>
      <c r="B190" s="7">
        <f t="shared" si="11"/>
        <v>0.047105993944896625</v>
      </c>
      <c r="C190" s="7">
        <f t="shared" si="12"/>
        <v>0.25729394052724736</v>
      </c>
      <c r="D190" s="7">
        <f t="shared" si="13"/>
        <v>0.3386957541863597</v>
      </c>
    </row>
    <row r="191" spans="1:4" ht="12.75">
      <c r="A191" s="4">
        <f t="shared" si="14"/>
        <v>3.831186849557302E-07</v>
      </c>
      <c r="B191" s="7">
        <f t="shared" si="11"/>
        <v>0.05358053282435999</v>
      </c>
      <c r="C191" s="7">
        <f t="shared" si="12"/>
        <v>0.26623979667370307</v>
      </c>
      <c r="D191" s="7">
        <f t="shared" si="13"/>
        <v>0.3469193785204846</v>
      </c>
    </row>
    <row r="192" spans="1:4" ht="12.75">
      <c r="A192" s="4">
        <f t="shared" si="14"/>
        <v>4.641588833612797E-07</v>
      </c>
      <c r="B192" s="7">
        <f aca="true" t="shared" si="15" ref="B192:B223">D$44*LN($A192/D$45+1)</f>
        <v>0.06057215373981056</v>
      </c>
      <c r="C192" s="7">
        <f aca="true" t="shared" si="16" ref="C192:C223">C$44*LN($A192/C$45+1)</f>
        <v>0.27519147721244447</v>
      </c>
      <c r="D192" s="7">
        <f aca="true" t="shared" si="17" ref="D192:D223">B$44*LN($A192/B$45+1)</f>
        <v>0.3551434871958728</v>
      </c>
    </row>
    <row r="193" spans="1:4" ht="12.75">
      <c r="A193" s="4">
        <f t="shared" si="14"/>
        <v>5.623413251903514E-07</v>
      </c>
      <c r="B193" s="7">
        <f t="shared" si="15"/>
        <v>0.06805727887408276</v>
      </c>
      <c r="C193" s="7">
        <f t="shared" si="16"/>
        <v>0.28414797096300415</v>
      </c>
      <c r="D193" s="7">
        <f t="shared" si="17"/>
        <v>0.36336799569168055</v>
      </c>
    </row>
    <row r="194" spans="1:4" ht="12.75">
      <c r="A194" s="4">
        <f t="shared" si="14"/>
        <v>6.812920690579641E-07</v>
      </c>
      <c r="B194" s="7">
        <f t="shared" si="15"/>
        <v>0.07600556127689952</v>
      </c>
      <c r="C194" s="7">
        <f t="shared" si="16"/>
        <v>0.29310844147172643</v>
      </c>
      <c r="D194" s="7">
        <f t="shared" si="17"/>
        <v>0.3715928342303134</v>
      </c>
    </row>
    <row r="195" spans="1:4" ht="12.75">
      <c r="A195" s="4">
        <f t="shared" si="14"/>
        <v>8.25404185268022E-07</v>
      </c>
      <c r="B195" s="7">
        <f t="shared" si="15"/>
        <v>0.08438171733351633</v>
      </c>
      <c r="C195" s="7">
        <f t="shared" si="16"/>
        <v>0.3020721970827822</v>
      </c>
      <c r="D195" s="7">
        <f t="shared" si="17"/>
        <v>0.3798179452076925</v>
      </c>
    </row>
    <row r="196" spans="1:4" ht="12.75">
      <c r="A196" s="4">
        <f t="shared" si="14"/>
        <v>1.0000000000000044E-06</v>
      </c>
      <c r="B196" s="7">
        <f t="shared" si="15"/>
        <v>0.09314742792776136</v>
      </c>
      <c r="C196" s="7">
        <f t="shared" si="16"/>
        <v>0.31103866605180175</v>
      </c>
      <c r="D196" s="7">
        <f t="shared" si="17"/>
        <v>0.3880432810707917</v>
      </c>
    </row>
    <row r="197" spans="1:4" ht="12.75">
      <c r="A197" s="4">
        <f t="shared" si="14"/>
        <v>1.2115276586285939E-06</v>
      </c>
      <c r="B197" s="7">
        <f t="shared" si="15"/>
        <v>0.10226312262382005</v>
      </c>
      <c r="C197" s="7">
        <f t="shared" si="16"/>
        <v>0.32000737587945005</v>
      </c>
      <c r="D197" s="7">
        <f t="shared" si="17"/>
        <v>0.3962688025647984</v>
      </c>
    </row>
    <row r="198" spans="1:4" ht="12.75">
      <c r="A198" s="4">
        <f t="shared" si="14"/>
        <v>1.4677992676220762E-06</v>
      </c>
      <c r="B198" s="7">
        <f t="shared" si="15"/>
        <v>0.11168951416851283</v>
      </c>
      <c r="C198" s="7">
        <f t="shared" si="16"/>
        <v>0.32897793616773363</v>
      </c>
      <c r="D198" s="7">
        <f t="shared" si="17"/>
        <v>0.4044944772856645</v>
      </c>
    </row>
    <row r="199" spans="1:4" ht="12.75">
      <c r="A199" s="4">
        <f t="shared" si="14"/>
        <v>1.778279410038931E-06</v>
      </c>
      <c r="B199" s="7">
        <f t="shared" si="15"/>
        <v>0.12138881104084737</v>
      </c>
      <c r="C199" s="7">
        <f t="shared" si="16"/>
        <v>0.3379500244110781</v>
      </c>
      <c r="D199" s="7">
        <f t="shared" si="17"/>
        <v>0.4127202784849356</v>
      </c>
    </row>
    <row r="200" spans="1:4" ht="12.75">
      <c r="A200" s="4">
        <f t="shared" si="14"/>
        <v>2.1544346900318937E-06</v>
      </c>
      <c r="B200" s="7">
        <f t="shared" si="15"/>
        <v>0.13132559010388992</v>
      </c>
      <c r="C200" s="7">
        <f t="shared" si="16"/>
        <v>0.34692337422830827</v>
      </c>
      <c r="D200" s="7">
        <f t="shared" si="17"/>
        <v>0.42094618408295076</v>
      </c>
    </row>
    <row r="201" spans="1:4" ht="12.75">
      <c r="A201" s="4">
        <f t="shared" si="14"/>
        <v>2.6101572156825492E-06</v>
      </c>
      <c r="B201" s="7">
        <f t="shared" si="15"/>
        <v>0.14146735187785484</v>
      </c>
      <c r="C201" s="7">
        <f t="shared" si="16"/>
        <v>0.3558977656220281</v>
      </c>
      <c r="D201" s="7">
        <f t="shared" si="17"/>
        <v>0.42917217585412853</v>
      </c>
    </row>
    <row r="202" spans="1:4" ht="12.75">
      <c r="A202" s="4">
        <f t="shared" si="14"/>
        <v>3.162277660168395E-06</v>
      </c>
      <c r="B202" s="7">
        <f t="shared" si="15"/>
        <v>0.15178480545592765</v>
      </c>
      <c r="C202" s="7">
        <f t="shared" si="16"/>
        <v>0.36487301692007745</v>
      </c>
      <c r="D202" s="7">
        <f t="shared" si="17"/>
        <v>0.4373982387543598</v>
      </c>
    </row>
    <row r="203" spans="1:4" ht="12.75">
      <c r="A203" s="4">
        <f t="shared" si="14"/>
        <v>3.831186849557307E-06</v>
      </c>
      <c r="B203" s="7">
        <f t="shared" si="15"/>
        <v>0.16225194048767305</v>
      </c>
      <c r="C203" s="7">
        <f t="shared" si="16"/>
        <v>0.3738489781112922</v>
      </c>
      <c r="D203" s="7">
        <f t="shared" si="17"/>
        <v>0.44562436036573905</v>
      </c>
    </row>
    <row r="204" spans="1:4" ht="12.75">
      <c r="A204" s="4">
        <f t="shared" si="14"/>
        <v>4.641588833612802E-06</v>
      </c>
      <c r="B204" s="7">
        <f t="shared" si="15"/>
        <v>0.17284594371455836</v>
      </c>
      <c r="C204" s="7">
        <f t="shared" si="16"/>
        <v>0.38282552533616054</v>
      </c>
      <c r="D204" s="7">
        <f t="shared" si="17"/>
        <v>0.45385053043817886</v>
      </c>
    </row>
    <row r="205" spans="1:4" ht="12.75">
      <c r="A205" s="4">
        <f t="shared" si="14"/>
        <v>5.62341325190352E-06</v>
      </c>
      <c r="B205" s="7">
        <f t="shared" si="15"/>
        <v>0.1835470112807562</v>
      </c>
      <c r="C205" s="7">
        <f t="shared" si="16"/>
        <v>0.3918025563334879</v>
      </c>
      <c r="D205" s="7">
        <f t="shared" si="17"/>
        <v>0.46207674051101233</v>
      </c>
    </row>
    <row r="206" spans="1:4" ht="12.75">
      <c r="A206" s="4">
        <f t="shared" si="14"/>
        <v>6.812920690579649E-06</v>
      </c>
      <c r="B206" s="7">
        <f t="shared" si="15"/>
        <v>0.19433809881660133</v>
      </c>
      <c r="C206" s="7">
        <f t="shared" si="16"/>
        <v>0.400779986678032</v>
      </c>
      <c r="D206" s="7">
        <f t="shared" si="17"/>
        <v>0.4703029836006321</v>
      </c>
    </row>
    <row r="207" spans="1:4" ht="12.75">
      <c r="A207" s="4">
        <f t="shared" si="14"/>
        <v>8.254041852680229E-06</v>
      </c>
      <c r="B207" s="7">
        <f t="shared" si="15"/>
        <v>0.20520464145971615</v>
      </c>
      <c r="C207" s="7">
        <f t="shared" si="16"/>
        <v>0.4097577466722902</v>
      </c>
      <c r="D207" s="7">
        <f t="shared" si="17"/>
        <v>0.47852925394264584</v>
      </c>
    </row>
    <row r="208" spans="1:4" ht="12.75">
      <c r="A208" s="4">
        <f t="shared" si="14"/>
        <v>1.0000000000000055E-05</v>
      </c>
      <c r="B208" s="7">
        <f t="shared" si="15"/>
        <v>0.2161342669442881</v>
      </c>
      <c r="C208" s="7">
        <f t="shared" si="16"/>
        <v>0.4187357787790964</v>
      </c>
      <c r="D208" s="7">
        <f t="shared" si="17"/>
        <v>0.4867555467790359</v>
      </c>
    </row>
    <row r="209" spans="1:4" ht="12.75">
      <c r="A209" s="4">
        <f t="shared" si="14"/>
        <v>1.2115276586285952E-05</v>
      </c>
      <c r="B209" s="7">
        <f t="shared" si="15"/>
        <v>0.22711651731886529</v>
      </c>
      <c r="C209" s="7">
        <f t="shared" si="16"/>
        <v>0.4277140355012036</v>
      </c>
      <c r="D209" s="7">
        <f t="shared" si="17"/>
        <v>0.49498185818247137</v>
      </c>
    </row>
    <row r="210" spans="1:4" ht="12.75">
      <c r="A210" s="4">
        <f t="shared" si="14"/>
        <v>1.4677992676220778E-05</v>
      </c>
      <c r="B210" s="7">
        <f t="shared" si="15"/>
        <v>0.23814258892355386</v>
      </c>
      <c r="C210" s="7">
        <f t="shared" si="16"/>
        <v>0.4366924776302137</v>
      </c>
      <c r="D210" s="7">
        <f t="shared" si="17"/>
        <v>0.5032081849112872</v>
      </c>
    </row>
    <row r="211" spans="1:4" ht="12.75">
      <c r="A211" s="4">
        <f t="shared" si="14"/>
        <v>1.778279410038933E-05</v>
      </c>
      <c r="B211" s="7">
        <f t="shared" si="15"/>
        <v>0.24920509586416215</v>
      </c>
      <c r="C211" s="7">
        <f t="shared" si="16"/>
        <v>0.44567107280064366</v>
      </c>
      <c r="D211" s="7">
        <f t="shared" si="17"/>
        <v>0.5114345242897791</v>
      </c>
    </row>
    <row r="212" spans="1:4" ht="12.75">
      <c r="A212" s="4">
        <f t="shared" si="14"/>
        <v>2.1544346900318966E-05</v>
      </c>
      <c r="B212" s="7">
        <f t="shared" si="15"/>
        <v>0.26029785912863584</v>
      </c>
      <c r="C212" s="7">
        <f t="shared" si="16"/>
        <v>0.45464979429604485</v>
      </c>
      <c r="D212" s="7">
        <f t="shared" si="17"/>
        <v>0.5196608741093962</v>
      </c>
    </row>
    <row r="213" spans="1:4" ht="12.75">
      <c r="A213" s="4">
        <f t="shared" si="14"/>
        <v>2.6101572156825525E-05</v>
      </c>
      <c r="B213" s="7">
        <f t="shared" si="15"/>
        <v>0.2714157214288126</v>
      </c>
      <c r="C213" s="7">
        <f t="shared" si="16"/>
        <v>0.463628620063292</v>
      </c>
      <c r="D213" s="7">
        <f t="shared" si="17"/>
        <v>0.5278872325471817</v>
      </c>
    </row>
    <row r="214" spans="1:4" ht="12.75">
      <c r="A214" s="4">
        <f t="shared" si="14"/>
        <v>3.1622776601683985E-05</v>
      </c>
      <c r="B214" s="7">
        <f t="shared" si="15"/>
        <v>0.2825543865622131</v>
      </c>
      <c r="C214" s="7">
        <f t="shared" si="16"/>
        <v>0.47260753189878735</v>
      </c>
      <c r="D214" s="7">
        <f t="shared" si="17"/>
        <v>0.536113598098453</v>
      </c>
    </row>
    <row r="215" spans="1:4" ht="12.75">
      <c r="A215" s="4">
        <f t="shared" si="14"/>
        <v>3.831186849557311E-05</v>
      </c>
      <c r="B215" s="7">
        <f t="shared" si="15"/>
        <v>0.2937102813569146</v>
      </c>
      <c r="C215" s="7">
        <f t="shared" si="16"/>
        <v>0.48158651477662195</v>
      </c>
      <c r="D215" s="7">
        <f t="shared" si="17"/>
        <v>0.5443399695212346</v>
      </c>
    </row>
    <row r="216" spans="1:4" ht="12.75">
      <c r="A216" s="4">
        <f t="shared" si="14"/>
        <v>4.641588833612808E-05</v>
      </c>
      <c r="B216" s="7">
        <f t="shared" si="15"/>
        <v>0.3048804379148969</v>
      </c>
      <c r="C216" s="7">
        <f t="shared" si="16"/>
        <v>0.4905655562939503</v>
      </c>
      <c r="D216" s="7">
        <f t="shared" si="17"/>
        <v>0.5525663457903918</v>
      </c>
    </row>
    <row r="217" spans="1:4" ht="12.75">
      <c r="A217" s="4">
        <f t="shared" si="14"/>
        <v>5.6234132519035266E-05</v>
      </c>
      <c r="B217" s="7">
        <f t="shared" si="15"/>
        <v>0.3160623937750572</v>
      </c>
      <c r="C217" s="7">
        <f t="shared" si="16"/>
        <v>0.4995446462131407</v>
      </c>
      <c r="D217" s="7">
        <f t="shared" si="17"/>
        <v>0.5607927260597719</v>
      </c>
    </row>
    <row r="218" spans="1:4" ht="12.75">
      <c r="A218" s="4">
        <f t="shared" si="14"/>
        <v>6.812920690579657E-05</v>
      </c>
      <c r="B218" s="7">
        <f t="shared" si="15"/>
        <v>0.3272541076814533</v>
      </c>
      <c r="C218" s="7">
        <f t="shared" si="16"/>
        <v>0.5085237760838252</v>
      </c>
      <c r="D218" s="7">
        <f t="shared" si="17"/>
        <v>0.5690191096309557</v>
      </c>
    </row>
    <row r="219" spans="1:4" ht="12.75">
      <c r="A219" s="4">
        <f t="shared" si="14"/>
        <v>8.254041852680239E-05</v>
      </c>
      <c r="B219" s="7">
        <f t="shared" si="15"/>
        <v>0.338453888798611</v>
      </c>
      <c r="C219" s="7">
        <f t="shared" si="16"/>
        <v>0.5175029389309086</v>
      </c>
      <c r="D219" s="7">
        <f t="shared" si="17"/>
        <v>0.5772454959274641</v>
      </c>
    </row>
    <row r="220" spans="1:4" ht="12.75">
      <c r="A220" s="4">
        <f t="shared" si="14"/>
        <v>0.00010000000000000067</v>
      </c>
      <c r="B220" s="7">
        <f t="shared" si="15"/>
        <v>0.34966033741868985</v>
      </c>
      <c r="C220" s="7">
        <f t="shared" si="16"/>
        <v>0.5264821289970328</v>
      </c>
      <c r="D220" s="7">
        <f t="shared" si="17"/>
        <v>0.5854718844734682</v>
      </c>
    </row>
    <row r="221" spans="1:4" ht="12.75">
      <c r="A221" s="4">
        <f t="shared" si="14"/>
        <v>0.00012115276586285967</v>
      </c>
      <c r="B221" s="7">
        <f t="shared" si="15"/>
        <v>0.36087229542535804</v>
      </c>
      <c r="C221" s="7">
        <f t="shared" si="16"/>
        <v>0.5354613415299919</v>
      </c>
      <c r="D221" s="7">
        <f t="shared" si="17"/>
        <v>0.5936982748762165</v>
      </c>
    </row>
    <row r="222" spans="1:4" ht="12.75">
      <c r="A222" s="4">
        <f t="shared" si="14"/>
        <v>0.00014677992676220798</v>
      </c>
      <c r="B222" s="7">
        <f t="shared" si="15"/>
        <v>0.37208880499788044</v>
      </c>
      <c r="C222" s="7">
        <f t="shared" si="16"/>
        <v>0.5444405726072556</v>
      </c>
      <c r="D222" s="7">
        <f t="shared" si="17"/>
        <v>0.6019246668115297</v>
      </c>
    </row>
    <row r="223" spans="1:4" ht="12.75">
      <c r="A223" s="4">
        <f t="shared" si="14"/>
        <v>0.00017782794100389354</v>
      </c>
      <c r="B223" s="7">
        <f t="shared" si="15"/>
        <v>0.38330907424533284</v>
      </c>
      <c r="C223" s="7">
        <f t="shared" si="16"/>
        <v>0.5534198189911236</v>
      </c>
      <c r="D223" s="7">
        <f t="shared" si="17"/>
        <v>0.6101510600118288</v>
      </c>
    </row>
    <row r="224" spans="1:4" ht="12.75">
      <c r="A224" s="4">
        <f t="shared" si="14"/>
        <v>0.00021544346900318994</v>
      </c>
      <c r="B224" s="7">
        <f aca="true" t="shared" si="18" ref="B224:B256">D$44*LN($A224/D$45+1)</f>
        <v>0.39453244864929515</v>
      </c>
      <c r="C224" s="7">
        <f aca="true" t="shared" si="19" ref="C224:C256">C$44*LN($A224/C$45+1)</f>
        <v>0.5623990780091664</v>
      </c>
      <c r="D224" s="7">
        <f aca="true" t="shared" si="20" ref="D224:D256">B$44*LN($A224/B$45+1)</f>
        <v>0.618377454256253</v>
      </c>
    </row>
    <row r="225" spans="1:4" ht="12.75">
      <c r="A225" s="4">
        <f t="shared" si="14"/>
        <v>0.0002610157215682556</v>
      </c>
      <c r="B225" s="7">
        <f t="shared" si="18"/>
        <v>0.4057583873614555</v>
      </c>
      <c r="C225" s="7">
        <f t="shared" si="19"/>
        <v>0.5713783474555368</v>
      </c>
      <c r="D225" s="7">
        <f t="shared" si="20"/>
        <v>0.6266038493625026</v>
      </c>
    </row>
    <row r="226" spans="1:4" ht="12.75">
      <c r="A226" s="4">
        <f aca="true" t="shared" si="21" ref="A226:A256">A225*A$158</f>
        <v>0.00031622776601684027</v>
      </c>
      <c r="B226" s="7">
        <f t="shared" si="18"/>
        <v>0.41698644354996384</v>
      </c>
      <c r="C226" s="7">
        <f t="shared" si="19"/>
        <v>0.5803576255095109</v>
      </c>
      <c r="D226" s="7">
        <f t="shared" si="20"/>
        <v>0.6348302451801066</v>
      </c>
    </row>
    <row r="227" spans="1:4" ht="12.75">
      <c r="A227" s="4">
        <f t="shared" si="21"/>
        <v>0.0003831186849557316</v>
      </c>
      <c r="B227" s="7">
        <f t="shared" si="18"/>
        <v>0.42821624811603215</v>
      </c>
      <c r="C227" s="7">
        <f t="shared" si="19"/>
        <v>0.5893369106682492</v>
      </c>
      <c r="D227" s="7">
        <f t="shared" si="20"/>
        <v>0.6430566415848654</v>
      </c>
    </row>
    <row r="228" spans="1:4" ht="12.75">
      <c r="A228" s="4">
        <f t="shared" si="21"/>
        <v>0.0004641588833612814</v>
      </c>
      <c r="B228" s="7">
        <f t="shared" si="18"/>
        <v>0.4394474962117611</v>
      </c>
      <c r="C228" s="7">
        <f t="shared" si="19"/>
        <v>0.5983162016912985</v>
      </c>
      <c r="D228" s="7">
        <f t="shared" si="20"/>
        <v>0.6512830384742646</v>
      </c>
    </row>
    <row r="229" spans="1:4" ht="12.75">
      <c r="A229" s="4">
        <f t="shared" si="21"/>
        <v>0.0005623413251903534</v>
      </c>
      <c r="B229" s="7">
        <f t="shared" si="18"/>
        <v>0.4506799360833789</v>
      </c>
      <c r="C229" s="7">
        <f t="shared" si="19"/>
        <v>0.6072954975547803</v>
      </c>
      <c r="D229" s="7">
        <f t="shared" si="20"/>
        <v>0.6595094357636879</v>
      </c>
    </row>
    <row r="230" spans="1:4" ht="12.75">
      <c r="A230" s="4">
        <f t="shared" si="21"/>
        <v>0.0006812920690579666</v>
      </c>
      <c r="B230" s="7">
        <f t="shared" si="18"/>
        <v>0.46191335984294424</v>
      </c>
      <c r="C230" s="7">
        <f t="shared" si="19"/>
        <v>0.6162747974135793</v>
      </c>
      <c r="D230" s="7">
        <f t="shared" si="20"/>
        <v>0.6677358333832928</v>
      </c>
    </row>
    <row r="231" spans="1:4" ht="12.75">
      <c r="A231" s="4">
        <f t="shared" si="21"/>
        <v>0.000825404185268025</v>
      </c>
      <c r="B231" s="7">
        <f t="shared" si="18"/>
        <v>0.4731475958379967</v>
      </c>
      <c r="C231" s="7">
        <f t="shared" si="19"/>
        <v>0.6252541005701324</v>
      </c>
      <c r="D231" s="7">
        <f t="shared" si="20"/>
        <v>0.6759622312754311</v>
      </c>
    </row>
    <row r="232" spans="1:4" ht="12.75">
      <c r="A232" s="4">
        <f t="shared" si="21"/>
        <v>0.001000000000000008</v>
      </c>
      <c r="B232" s="7">
        <f t="shared" si="18"/>
        <v>0.4843825023443829</v>
      </c>
      <c r="C232" s="7">
        <f t="shared" si="19"/>
        <v>0.6342334064486677</v>
      </c>
      <c r="D232" s="7">
        <f t="shared" si="20"/>
        <v>0.6841886293925195</v>
      </c>
    </row>
    <row r="233" spans="1:4" ht="12.75">
      <c r="A233" s="4">
        <f t="shared" si="21"/>
        <v>0.0012115276586285983</v>
      </c>
      <c r="B233" s="7">
        <f t="shared" si="18"/>
        <v>0.49561796235411476</v>
      </c>
      <c r="C233" s="7">
        <f t="shared" si="19"/>
        <v>0.6432127145739392</v>
      </c>
      <c r="D233" s="7">
        <f t="shared" si="20"/>
        <v>0.6924150276952826</v>
      </c>
    </row>
    <row r="234" spans="1:4" ht="12.75">
      <c r="A234" s="4">
        <f t="shared" si="21"/>
        <v>0.0014677992676220817</v>
      </c>
      <c r="B234" s="7">
        <f t="shared" si="18"/>
        <v>0.5068538792690386</v>
      </c>
      <c r="C234" s="7">
        <f t="shared" si="19"/>
        <v>0.6521920245536775</v>
      </c>
      <c r="D234" s="7">
        <f t="shared" si="20"/>
        <v>0.7006414261513026</v>
      </c>
    </row>
    <row r="235" spans="1:4" ht="12.75">
      <c r="A235" s="4">
        <f t="shared" si="21"/>
        <v>0.0017782794100389377</v>
      </c>
      <c r="B235" s="7">
        <f t="shared" si="18"/>
        <v>0.5180901733435023</v>
      </c>
      <c r="C235" s="7">
        <f t="shared" si="19"/>
        <v>0.661171336064101</v>
      </c>
      <c r="D235" s="7">
        <f t="shared" si="20"/>
        <v>0.7088678247338215</v>
      </c>
    </row>
    <row r="236" spans="1:4" ht="12.75">
      <c r="A236" s="4">
        <f t="shared" si="21"/>
        <v>0.002154434690031902</v>
      </c>
      <c r="B236" s="7">
        <f t="shared" si="18"/>
        <v>0.5293267787461629</v>
      </c>
      <c r="C236" s="7">
        <f t="shared" si="19"/>
        <v>0.6701506488379584</v>
      </c>
      <c r="D236" s="7">
        <f t="shared" si="20"/>
        <v>0.7170942234207527</v>
      </c>
    </row>
    <row r="237" spans="1:4" ht="12.75">
      <c r="A237" s="4">
        <f t="shared" si="21"/>
        <v>0.002610157215682559</v>
      </c>
      <c r="B237" s="7">
        <f t="shared" si="18"/>
        <v>0.5405636411334571</v>
      </c>
      <c r="C237" s="7">
        <f t="shared" si="19"/>
        <v>0.6791299626546603</v>
      </c>
      <c r="D237" s="7">
        <f t="shared" si="20"/>
        <v>0.7253206221938666</v>
      </c>
    </row>
    <row r="238" spans="1:4" ht="12.75">
      <c r="A238" s="4">
        <f t="shared" si="21"/>
        <v>0.0031622776601684067</v>
      </c>
      <c r="B238" s="7">
        <f t="shared" si="18"/>
        <v>0.5518007156458263</v>
      </c>
      <c r="C238" s="7">
        <f t="shared" si="19"/>
        <v>0.6881092773321301</v>
      </c>
      <c r="D238" s="7">
        <f t="shared" si="20"/>
        <v>0.7335470210381162</v>
      </c>
    </row>
    <row r="239" spans="1:4" ht="12.75">
      <c r="A239" s="4">
        <f t="shared" si="21"/>
        <v>0.0038311868495573215</v>
      </c>
      <c r="B239" s="7">
        <f t="shared" si="18"/>
        <v>0.5630379652531722</v>
      </c>
      <c r="C239" s="7">
        <f t="shared" si="19"/>
        <v>0.697088592720082</v>
      </c>
      <c r="D239" s="7">
        <f t="shared" si="20"/>
        <v>0.7417734199410813</v>
      </c>
    </row>
    <row r="240" spans="1:4" ht="12.75">
      <c r="A240" s="4">
        <f t="shared" si="21"/>
        <v>0.004641588833612821</v>
      </c>
      <c r="B240" s="7">
        <f t="shared" si="18"/>
        <v>0.5742753593887681</v>
      </c>
      <c r="C240" s="7">
        <f t="shared" si="19"/>
        <v>0.7060679086944682</v>
      </c>
      <c r="D240" s="7">
        <f t="shared" si="20"/>
        <v>0.7499998188925103</v>
      </c>
    </row>
    <row r="241" spans="1:4" ht="12.75">
      <c r="A241" s="4">
        <f t="shared" si="21"/>
        <v>0.005623413251903542</v>
      </c>
      <c r="B241" s="7">
        <f t="shared" si="18"/>
        <v>0.5855128728213955</v>
      </c>
      <c r="C241" s="7">
        <f t="shared" si="19"/>
        <v>0.7150472251529004</v>
      </c>
      <c r="D241" s="7">
        <f t="shared" si="20"/>
        <v>0.7582262178839418</v>
      </c>
    </row>
    <row r="242" spans="1:4" ht="12.75">
      <c r="A242" s="4">
        <f t="shared" si="21"/>
        <v>0.006812920690579676</v>
      </c>
      <c r="B242" s="7">
        <f t="shared" si="18"/>
        <v>0.5967504847242063</v>
      </c>
      <c r="C242" s="7">
        <f t="shared" si="19"/>
        <v>0.7240265420108658</v>
      </c>
      <c r="D242" s="7">
        <f t="shared" si="20"/>
        <v>0.7664526169083915</v>
      </c>
    </row>
    <row r="243" spans="1:4" ht="12.75">
      <c r="A243" s="4">
        <f t="shared" si="21"/>
        <v>0.008254041852680262</v>
      </c>
      <c r="B243" s="7">
        <f t="shared" si="18"/>
        <v>0.6079881779060227</v>
      </c>
      <c r="C243" s="7">
        <f t="shared" si="19"/>
        <v>0.733005859198608</v>
      </c>
      <c r="D243" s="7">
        <f t="shared" si="20"/>
        <v>0.7746790159600945</v>
      </c>
    </row>
    <row r="244" spans="1:4" ht="12.75">
      <c r="A244" s="4">
        <f t="shared" si="21"/>
        <v>0.010000000000000096</v>
      </c>
      <c r="B244" s="7">
        <f t="shared" si="18"/>
        <v>0.6192259381767588</v>
      </c>
      <c r="C244" s="7">
        <f t="shared" si="19"/>
        <v>0.7419851766585489</v>
      </c>
      <c r="D244" s="7">
        <f t="shared" si="20"/>
        <v>0.7829054150342927</v>
      </c>
    </row>
    <row r="245" spans="1:4" ht="12.75">
      <c r="A245" s="4">
        <f t="shared" si="21"/>
        <v>0.012115276586286002</v>
      </c>
      <c r="B245" s="7">
        <f t="shared" si="18"/>
        <v>0.6304637538235753</v>
      </c>
      <c r="C245" s="7">
        <f t="shared" si="19"/>
        <v>0.7509644943431641</v>
      </c>
      <c r="D245" s="7">
        <f t="shared" si="20"/>
        <v>0.7911318141270581</v>
      </c>
    </row>
    <row r="246" spans="1:4" ht="12.75">
      <c r="A246" s="4">
        <f t="shared" si="21"/>
        <v>0.014677992676220839</v>
      </c>
      <c r="B246" s="7">
        <f t="shared" si="18"/>
        <v>0.6417016151784529</v>
      </c>
      <c r="C246" s="7">
        <f t="shared" si="19"/>
        <v>0.7599438122132264</v>
      </c>
      <c r="D246" s="7">
        <f t="shared" si="20"/>
        <v>0.7993582132351493</v>
      </c>
    </row>
    <row r="247" spans="1:4" ht="12.75">
      <c r="A247" s="4">
        <f t="shared" si="21"/>
        <v>0.017782794100389403</v>
      </c>
      <c r="B247" s="7">
        <f t="shared" si="18"/>
        <v>0.6529395142612364</v>
      </c>
      <c r="C247" s="7">
        <f t="shared" si="19"/>
        <v>0.7689231302363575</v>
      </c>
      <c r="D247" s="7">
        <f t="shared" si="20"/>
        <v>0.8075846123558905</v>
      </c>
    </row>
    <row r="248" spans="1:4" ht="12.75">
      <c r="A248" s="4">
        <f t="shared" si="21"/>
        <v>0.02154434690031905</v>
      </c>
      <c r="B248" s="7">
        <f t="shared" si="18"/>
        <v>0.6641774444849825</v>
      </c>
      <c r="C248" s="7">
        <f t="shared" si="19"/>
        <v>0.7779024483858319</v>
      </c>
      <c r="D248" s="7">
        <f t="shared" si="20"/>
        <v>0.8158110114870728</v>
      </c>
    </row>
    <row r="249" spans="1:4" ht="12.75">
      <c r="A249" s="4">
        <f t="shared" si="21"/>
        <v>0.02610157215682563</v>
      </c>
      <c r="B249" s="7">
        <f t="shared" si="18"/>
        <v>0.6754154004127402</v>
      </c>
      <c r="C249" s="7">
        <f t="shared" si="19"/>
        <v>0.7868817666395912</v>
      </c>
      <c r="D249" s="7">
        <f t="shared" si="20"/>
        <v>0.8240374106268733</v>
      </c>
    </row>
    <row r="250" spans="1:4" ht="12.75">
      <c r="A250" s="4">
        <f t="shared" si="21"/>
        <v>0.03162277660168411</v>
      </c>
      <c r="B250" s="7">
        <f t="shared" si="18"/>
        <v>0.6866533775567853</v>
      </c>
      <c r="C250" s="7">
        <f t="shared" si="19"/>
        <v>0.7958610849794271</v>
      </c>
      <c r="D250" s="7">
        <f t="shared" si="20"/>
        <v>0.8322638097737876</v>
      </c>
    </row>
    <row r="251" spans="1:4" ht="12.75">
      <c r="A251" s="4">
        <f t="shared" si="21"/>
        <v>0.03831186849557327</v>
      </c>
      <c r="B251" s="7">
        <f t="shared" si="18"/>
        <v>0.6978913722129034</v>
      </c>
      <c r="C251" s="7">
        <f t="shared" si="19"/>
        <v>0.8048404033903113</v>
      </c>
      <c r="D251" s="7">
        <f t="shared" si="20"/>
        <v>0.8404902089265733</v>
      </c>
    </row>
    <row r="252" spans="1:4" ht="12.75">
      <c r="A252" s="4">
        <f t="shared" si="21"/>
        <v>0.046415888336128266</v>
      </c>
      <c r="B252" s="7">
        <f t="shared" si="18"/>
        <v>0.7091293813236011</v>
      </c>
      <c r="C252" s="7">
        <f t="shared" si="19"/>
        <v>0.8138197218598392</v>
      </c>
      <c r="D252" s="7">
        <f t="shared" si="20"/>
        <v>0.8487166080842053</v>
      </c>
    </row>
    <row r="253" spans="1:4" ht="12.75">
      <c r="A253" s="4">
        <f t="shared" si="21"/>
        <v>0.056234132519035494</v>
      </c>
      <c r="B253" s="7">
        <f t="shared" si="18"/>
        <v>0.7203674023651975</v>
      </c>
      <c r="C253" s="7">
        <f t="shared" si="19"/>
        <v>0.8227990403777714</v>
      </c>
      <c r="D253" s="7">
        <f t="shared" si="20"/>
        <v>0.8569430072458377</v>
      </c>
    </row>
    <row r="254" spans="1:4" ht="12.75">
      <c r="A254" s="4">
        <f t="shared" si="21"/>
        <v>0.06812920690579685</v>
      </c>
      <c r="B254" s="7">
        <f t="shared" si="18"/>
        <v>0.7316054332546266</v>
      </c>
      <c r="C254" s="7">
        <f t="shared" si="19"/>
        <v>0.8317783589356571</v>
      </c>
      <c r="D254" s="7">
        <f t="shared" si="20"/>
        <v>0.8651694064107719</v>
      </c>
    </row>
    <row r="255" spans="1:4" ht="12.75">
      <c r="A255" s="4">
        <f t="shared" si="21"/>
        <v>0.08254041852680273</v>
      </c>
      <c r="B255" s="7">
        <f t="shared" si="18"/>
        <v>0.7428434722725111</v>
      </c>
      <c r="C255" s="7">
        <f t="shared" si="19"/>
        <v>0.8407576775265205</v>
      </c>
      <c r="D255" s="7">
        <f t="shared" si="20"/>
        <v>0.8733958055784314</v>
      </c>
    </row>
    <row r="256" spans="1:4" ht="12.75">
      <c r="A256" s="4">
        <f t="shared" si="21"/>
        <v>0.10000000000000109</v>
      </c>
      <c r="B256" s="7">
        <f t="shared" si="18"/>
        <v>0.7540815179996656</v>
      </c>
      <c r="C256" s="7">
        <f t="shared" si="19"/>
        <v>0.8497369961446037</v>
      </c>
      <c r="D256" s="7">
        <f t="shared" si="20"/>
        <v>0.8816222047483405</v>
      </c>
    </row>
    <row r="257" spans="1:4" ht="12.75">
      <c r="A257" s="4"/>
      <c r="B257" s="7"/>
      <c r="C257" s="7"/>
      <c r="D257" s="7"/>
    </row>
    <row r="258" spans="1:4" ht="12.75">
      <c r="A258" s="4"/>
      <c r="B258" s="7"/>
      <c r="C258" s="7"/>
      <c r="D258" s="7"/>
    </row>
    <row r="259" spans="1:4" ht="12.75">
      <c r="A259" s="4"/>
      <c r="B259" s="7"/>
      <c r="C259" s="7"/>
      <c r="D259" s="7"/>
    </row>
    <row r="260" spans="1:9" ht="12.75">
      <c r="A260" s="4"/>
      <c r="B260" s="7"/>
      <c r="C260" s="7"/>
      <c r="D260" s="7"/>
      <c r="F260" s="4"/>
      <c r="G260" s="4"/>
      <c r="H260" s="4"/>
      <c r="I260" s="4"/>
    </row>
    <row r="261" spans="2:9" ht="12.75">
      <c r="B261" s="6" t="s">
        <v>13</v>
      </c>
      <c r="F261" s="4"/>
      <c r="G261" s="4"/>
      <c r="H261" s="4"/>
      <c r="I261" s="4"/>
    </row>
    <row r="262" spans="1:9" ht="12.75">
      <c r="A262" s="2" t="s">
        <v>11</v>
      </c>
      <c r="B262" s="2" t="s">
        <v>5</v>
      </c>
      <c r="C262" s="2" t="s">
        <v>6</v>
      </c>
      <c r="D262" s="2" t="s">
        <v>7</v>
      </c>
      <c r="F262" s="4"/>
      <c r="G262" s="4"/>
      <c r="H262" s="4"/>
      <c r="I262" s="4"/>
    </row>
    <row r="263" spans="1:9" ht="12.75">
      <c r="A263" s="4">
        <f aca="true" t="shared" si="22" ref="A263:A294">A160</f>
        <v>1E-09</v>
      </c>
      <c r="B263" s="4">
        <f aca="true" t="shared" si="23" ref="B263:B294">D$44/($A263+D$45)</f>
        <v>227865.46664159268</v>
      </c>
      <c r="C263" s="4">
        <f aca="true" t="shared" si="24" ref="C263:C294">C$44/($A263+C$45)</f>
        <v>20346096.954630207</v>
      </c>
      <c r="D263" s="4">
        <f aca="true" t="shared" si="25" ref="D263:D294">B$44/($A263+B$45)</f>
        <v>38372338.52123556</v>
      </c>
      <c r="F263" s="4"/>
      <c r="G263" s="4"/>
      <c r="H263" s="4"/>
      <c r="I263" s="4"/>
    </row>
    <row r="264" spans="1:9" ht="12.75">
      <c r="A264" s="4">
        <f t="shared" si="22"/>
        <v>1.2115276586285887E-09</v>
      </c>
      <c r="B264" s="4">
        <f t="shared" si="23"/>
        <v>227678.09263604114</v>
      </c>
      <c r="C264" s="4">
        <f t="shared" si="24"/>
        <v>18632493.58806675</v>
      </c>
      <c r="D264" s="4">
        <f t="shared" si="25"/>
        <v>32263938.455803562</v>
      </c>
      <c r="F264" s="4"/>
      <c r="G264" s="4"/>
      <c r="H264" s="4"/>
      <c r="I264" s="4"/>
    </row>
    <row r="265" spans="1:9" ht="12.75">
      <c r="A265" s="4">
        <f t="shared" si="22"/>
        <v>1.46779926762207E-09</v>
      </c>
      <c r="B265" s="4">
        <f t="shared" si="23"/>
        <v>227451.49625983817</v>
      </c>
      <c r="C265" s="4">
        <f t="shared" si="24"/>
        <v>16907303.771293305</v>
      </c>
      <c r="D265" s="4">
        <f t="shared" si="25"/>
        <v>27047544.497341417</v>
      </c>
      <c r="F265" s="4"/>
      <c r="G265" s="4"/>
      <c r="H265" s="4"/>
      <c r="I265" s="4"/>
    </row>
    <row r="266" spans="1:9" ht="12.75">
      <c r="A266" s="4">
        <f t="shared" si="22"/>
        <v>1.7782794100389236E-09</v>
      </c>
      <c r="B266" s="4">
        <f t="shared" si="23"/>
        <v>227177.5719962938</v>
      </c>
      <c r="C266" s="4">
        <f t="shared" si="24"/>
        <v>15202006.303598592</v>
      </c>
      <c r="D266" s="4">
        <f t="shared" si="25"/>
        <v>22617305.119701922</v>
      </c>
      <c r="F266" s="4"/>
      <c r="G266" s="4"/>
      <c r="H266" s="4"/>
      <c r="I266" s="4"/>
    </row>
    <row r="267" spans="1:9" ht="12.75">
      <c r="A267" s="4">
        <f t="shared" si="22"/>
        <v>2.154434690031885E-09</v>
      </c>
      <c r="B267" s="4">
        <f t="shared" si="23"/>
        <v>226846.58777624613</v>
      </c>
      <c r="C267" s="4">
        <f t="shared" si="24"/>
        <v>13546651.534818143</v>
      </c>
      <c r="D267" s="4">
        <f t="shared" si="25"/>
        <v>18872263.316534314</v>
      </c>
      <c r="F267" s="4"/>
      <c r="G267" s="4"/>
      <c r="H267" s="4"/>
      <c r="I267" s="4"/>
    </row>
    <row r="268" spans="1:9" ht="12.75">
      <c r="A268" s="4">
        <f t="shared" si="22"/>
        <v>2.6101572156825387E-09</v>
      </c>
      <c r="B268" s="4">
        <f t="shared" si="23"/>
        <v>226446.88099915185</v>
      </c>
      <c r="C268" s="4">
        <f t="shared" si="24"/>
        <v>11967811.117149921</v>
      </c>
      <c r="D268" s="4">
        <f t="shared" si="25"/>
        <v>15718916.41253928</v>
      </c>
      <c r="F268" s="4"/>
      <c r="G268" s="4"/>
      <c r="H268" s="4"/>
      <c r="I268" s="4"/>
    </row>
    <row r="269" spans="1:9" ht="12.75">
      <c r="A269" s="4">
        <f t="shared" si="22"/>
        <v>3.162277660168382E-09</v>
      </c>
      <c r="B269" s="4">
        <f t="shared" si="23"/>
        <v>225964.50818357227</v>
      </c>
      <c r="C269" s="4">
        <f t="shared" si="24"/>
        <v>10487026.258667115</v>
      </c>
      <c r="D269" s="4">
        <f t="shared" si="25"/>
        <v>13072593.417422334</v>
      </c>
      <c r="F269" s="4"/>
      <c r="G269" s="4"/>
      <c r="H269" s="4"/>
      <c r="I269" s="4"/>
    </row>
    <row r="270" spans="1:9" ht="12.75">
      <c r="A270" s="4">
        <f t="shared" si="22"/>
        <v>3.831186849557291E-09</v>
      </c>
      <c r="B270" s="4">
        <f t="shared" si="23"/>
        <v>225382.8462080407</v>
      </c>
      <c r="C270" s="4">
        <f t="shared" si="24"/>
        <v>9119921.836346097</v>
      </c>
      <c r="D270" s="4">
        <f t="shared" si="25"/>
        <v>10857960.135756763</v>
      </c>
      <c r="F270" s="4"/>
      <c r="G270" s="4"/>
      <c r="H270" s="4"/>
      <c r="I270" s="4"/>
    </row>
    <row r="271" spans="1:9" ht="12.75">
      <c r="A271" s="4">
        <f t="shared" si="22"/>
        <v>4.6415888336127836E-09</v>
      </c>
      <c r="B271" s="4">
        <f t="shared" si="23"/>
        <v>224682.14584965998</v>
      </c>
      <c r="C271" s="4">
        <f t="shared" si="24"/>
        <v>7876011.6706350995</v>
      </c>
      <c r="D271" s="4">
        <f t="shared" si="25"/>
        <v>9008920.728563547</v>
      </c>
      <c r="F271" s="4"/>
      <c r="G271" s="4"/>
      <c r="H271" s="4"/>
      <c r="I271" s="4"/>
    </row>
    <row r="272" spans="1:9" ht="12.75">
      <c r="A272" s="4">
        <f t="shared" si="22"/>
        <v>5.623413251903497E-09</v>
      </c>
      <c r="B272" s="4">
        <f t="shared" si="23"/>
        <v>223839.04281217154</v>
      </c>
      <c r="C272" s="4">
        <f t="shared" si="24"/>
        <v>6759097.181261504</v>
      </c>
      <c r="D272" s="4">
        <f t="shared" si="25"/>
        <v>7468131.557905683</v>
      </c>
      <c r="F272" s="4"/>
      <c r="G272" s="4"/>
      <c r="H272" s="4"/>
      <c r="I272" s="4"/>
    </row>
    <row r="273" spans="1:9" ht="12.75">
      <c r="A273" s="4">
        <f t="shared" si="22"/>
        <v>6.812920690579621E-09</v>
      </c>
      <c r="B273" s="4">
        <f t="shared" si="23"/>
        <v>222826.0383386558</v>
      </c>
      <c r="C273" s="4">
        <f t="shared" si="24"/>
        <v>5768085.844840937</v>
      </c>
      <c r="D273" s="4">
        <f t="shared" si="25"/>
        <v>6186290.702534049</v>
      </c>
      <c r="F273" s="4"/>
      <c r="G273" s="4"/>
      <c r="H273" s="4"/>
      <c r="I273" s="4"/>
    </row>
    <row r="274" spans="1:9" ht="12.75">
      <c r="A274" s="4">
        <f t="shared" si="22"/>
        <v>8.254041852680196E-09</v>
      </c>
      <c r="B274" s="4">
        <f t="shared" si="23"/>
        <v>221610.97165074077</v>
      </c>
      <c r="C274" s="4">
        <f t="shared" si="24"/>
        <v>4898034.121812203</v>
      </c>
      <c r="D274" s="4">
        <f t="shared" si="25"/>
        <v>5121320.536689373</v>
      </c>
      <c r="F274" s="4"/>
      <c r="G274" s="4"/>
      <c r="H274" s="4"/>
      <c r="I274" s="4"/>
    </row>
    <row r="275" spans="1:9" ht="12.75">
      <c r="A275" s="4">
        <f t="shared" si="22"/>
        <v>1.0000000000000015E-08</v>
      </c>
      <c r="B275" s="4">
        <f t="shared" si="23"/>
        <v>220156.52075952923</v>
      </c>
      <c r="C275" s="4">
        <f t="shared" si="24"/>
        <v>4141240.9730663192</v>
      </c>
      <c r="D275" s="4">
        <f t="shared" si="25"/>
        <v>4237523.450707029</v>
      </c>
      <c r="F275" s="4"/>
      <c r="G275" s="4"/>
      <c r="H275" s="4"/>
      <c r="I275" s="4"/>
    </row>
    <row r="276" spans="1:9" ht="12.75">
      <c r="A276" s="4">
        <f t="shared" si="22"/>
        <v>1.2115276586285905E-08</v>
      </c>
      <c r="B276" s="4">
        <f t="shared" si="23"/>
        <v>218419.7875142934</v>
      </c>
      <c r="C276" s="4">
        <f t="shared" si="24"/>
        <v>3488263.748768911</v>
      </c>
      <c r="D276" s="4">
        <f t="shared" si="25"/>
        <v>3504762.198666617</v>
      </c>
      <c r="F276" s="4"/>
      <c r="G276" s="4"/>
      <c r="H276" s="4"/>
      <c r="I276" s="4"/>
    </row>
    <row r="277" spans="1:9" ht="12.75">
      <c r="A277" s="4">
        <f t="shared" si="22"/>
        <v>1.4677992676220721E-08</v>
      </c>
      <c r="B277" s="4">
        <f t="shared" si="23"/>
        <v>216352.04761635448</v>
      </c>
      <c r="C277" s="4">
        <f t="shared" si="24"/>
        <v>2928779.850130595</v>
      </c>
      <c r="D277" s="4">
        <f t="shared" si="25"/>
        <v>2897695.440728688</v>
      </c>
      <c r="F277" s="4"/>
      <c r="G277" s="4"/>
      <c r="H277" s="4"/>
      <c r="I277" s="4"/>
    </row>
    <row r="278" spans="1:9" ht="12.75">
      <c r="A278" s="4">
        <f t="shared" si="22"/>
        <v>1.778279410038926E-08</v>
      </c>
      <c r="B278" s="4">
        <f t="shared" si="23"/>
        <v>213898.77641334027</v>
      </c>
      <c r="C278" s="4">
        <f t="shared" si="24"/>
        <v>2452262.6377179692</v>
      </c>
      <c r="D278" s="4">
        <f t="shared" si="25"/>
        <v>2395084.374001123</v>
      </c>
      <c r="F278" s="4"/>
      <c r="G278" s="4"/>
      <c r="H278" s="4"/>
      <c r="I278" s="4"/>
    </row>
    <row r="279" spans="1:9" ht="12.75">
      <c r="A279" s="4">
        <f t="shared" si="22"/>
        <v>2.154434690031888E-08</v>
      </c>
      <c r="B279" s="4">
        <f t="shared" si="23"/>
        <v>211000.09467357947</v>
      </c>
      <c r="C279" s="4">
        <f t="shared" si="24"/>
        <v>2048472.7884690047</v>
      </c>
      <c r="D279" s="4">
        <f t="shared" si="25"/>
        <v>1979176.4795369091</v>
      </c>
      <c r="F279" s="4"/>
      <c r="G279" s="4"/>
      <c r="H279" s="4"/>
      <c r="I279" s="4"/>
    </row>
    <row r="280" spans="1:9" ht="12.75">
      <c r="A280" s="4">
        <f t="shared" si="22"/>
        <v>2.610157215682542E-08</v>
      </c>
      <c r="B280" s="4">
        <f t="shared" si="23"/>
        <v>207591.81060454264</v>
      </c>
      <c r="C280" s="4">
        <f t="shared" si="24"/>
        <v>1707786.0616108156</v>
      </c>
      <c r="D280" s="4">
        <f t="shared" si="25"/>
        <v>1635166.0945333126</v>
      </c>
      <c r="F280" s="4"/>
      <c r="G280" s="4"/>
      <c r="H280" s="4"/>
      <c r="I280" s="4"/>
    </row>
    <row r="281" spans="1:9" ht="12.75">
      <c r="A281" s="4">
        <f t="shared" si="22"/>
        <v>3.162277660168386E-08</v>
      </c>
      <c r="B281" s="4">
        <f t="shared" si="23"/>
        <v>203607.25657625435</v>
      </c>
      <c r="C281" s="4">
        <f t="shared" si="24"/>
        <v>1421387.496012595</v>
      </c>
      <c r="D281" s="4">
        <f t="shared" si="25"/>
        <v>1350727.7254299535</v>
      </c>
      <c r="F281" s="4"/>
      <c r="G281" s="4"/>
      <c r="H281" s="4"/>
      <c r="I281" s="4"/>
    </row>
    <row r="282" spans="1:9" ht="12.75">
      <c r="A282" s="4">
        <f t="shared" si="22"/>
        <v>3.831186849557296E-08</v>
      </c>
      <c r="B282" s="4">
        <f t="shared" si="23"/>
        <v>198980.11785018514</v>
      </c>
      <c r="C282" s="4">
        <f t="shared" si="24"/>
        <v>1181363.6865142935</v>
      </c>
      <c r="D282" s="4">
        <f t="shared" si="25"/>
        <v>1115615.9618399201</v>
      </c>
      <c r="F282" s="4"/>
      <c r="G282" s="4"/>
      <c r="H282" s="4"/>
      <c r="I282" s="4"/>
    </row>
    <row r="283" spans="1:9" ht="12.75">
      <c r="A283" s="4">
        <f t="shared" si="22"/>
        <v>4.6415888336127893E-08</v>
      </c>
      <c r="B283" s="4">
        <f t="shared" si="23"/>
        <v>193648.40770003916</v>
      </c>
      <c r="C283" s="4">
        <f t="shared" si="24"/>
        <v>980722.032585906</v>
      </c>
      <c r="D283" s="4">
        <f t="shared" si="25"/>
        <v>921324.949876938</v>
      </c>
      <c r="F283" s="4"/>
      <c r="G283" s="4"/>
      <c r="H283" s="4"/>
      <c r="I283" s="4"/>
    </row>
    <row r="284" spans="1:9" ht="12.75">
      <c r="A284" s="4">
        <f t="shared" si="22"/>
        <v>5.6234132519035044E-08</v>
      </c>
      <c r="B284" s="4">
        <f t="shared" si="23"/>
        <v>187559.6377369391</v>
      </c>
      <c r="C284" s="4">
        <f t="shared" si="24"/>
        <v>813361.0597181962</v>
      </c>
      <c r="D284" s="4">
        <f t="shared" si="25"/>
        <v>760800.218169589</v>
      </c>
      <c r="F284" s="4"/>
      <c r="G284" s="4"/>
      <c r="H284" s="4"/>
      <c r="I284" s="4"/>
    </row>
    <row r="285" spans="1:9" ht="12.75">
      <c r="A285" s="4">
        <f t="shared" si="22"/>
        <v>6.81292069057963E-08</v>
      </c>
      <c r="B285" s="4">
        <f t="shared" si="23"/>
        <v>180677.04688253984</v>
      </c>
      <c r="C285" s="4">
        <f t="shared" si="24"/>
        <v>674010.6229233436</v>
      </c>
      <c r="D285" s="4">
        <f t="shared" si="25"/>
        <v>628195.9290810431</v>
      </c>
      <c r="F285" s="4"/>
      <c r="G285" s="4"/>
      <c r="H285" s="4"/>
      <c r="I285" s="4"/>
    </row>
    <row r="286" spans="1:9" ht="12.75">
      <c r="A286" s="4">
        <f t="shared" si="22"/>
        <v>8.254041852680206E-08</v>
      </c>
      <c r="B286" s="4">
        <f t="shared" si="23"/>
        <v>172986.48492925966</v>
      </c>
      <c r="C286" s="4">
        <f t="shared" si="24"/>
        <v>558155.8849290542</v>
      </c>
      <c r="D286" s="4">
        <f t="shared" si="25"/>
        <v>518671.1536404661</v>
      </c>
      <c r="F286" s="4"/>
      <c r="G286" s="4"/>
      <c r="H286" s="4"/>
      <c r="I286" s="4"/>
    </row>
    <row r="287" spans="1:9" ht="12.75">
      <c r="A287" s="4">
        <f t="shared" si="22"/>
        <v>1.0000000000000027E-07</v>
      </c>
      <c r="B287" s="4">
        <f t="shared" si="23"/>
        <v>164503.22375026968</v>
      </c>
      <c r="C287" s="4">
        <f t="shared" si="24"/>
        <v>461954.817331188</v>
      </c>
      <c r="D287" s="4">
        <f t="shared" si="25"/>
        <v>428219.4112659629</v>
      </c>
      <c r="F287" s="4"/>
      <c r="G287" s="4"/>
      <c r="H287" s="4"/>
      <c r="I287" s="4"/>
    </row>
    <row r="288" spans="1:9" ht="12.75">
      <c r="A288" s="4">
        <f t="shared" si="22"/>
        <v>1.211527658628592E-07</v>
      </c>
      <c r="B288" s="4">
        <f t="shared" si="23"/>
        <v>155277.65877826564</v>
      </c>
      <c r="C288" s="4">
        <f t="shared" si="24"/>
        <v>382155.70441306825</v>
      </c>
      <c r="D288" s="4">
        <f t="shared" si="25"/>
        <v>353526.3917975312</v>
      </c>
      <c r="F288" s="4"/>
      <c r="G288" s="4"/>
      <c r="H288" s="4"/>
      <c r="I288" s="4"/>
    </row>
    <row r="289" spans="1:9" ht="12.75">
      <c r="A289" s="4">
        <f t="shared" si="22"/>
        <v>1.467799267622074E-07</v>
      </c>
      <c r="B289" s="4">
        <f t="shared" si="23"/>
        <v>145398.6735413946</v>
      </c>
      <c r="C289" s="4">
        <f t="shared" si="24"/>
        <v>316018.680038898</v>
      </c>
      <c r="D289" s="4">
        <f t="shared" si="25"/>
        <v>291851.43751732924</v>
      </c>
      <c r="F289" s="4"/>
      <c r="G289" s="4"/>
      <c r="H289" s="4"/>
      <c r="I289" s="4"/>
    </row>
    <row r="290" spans="1:9" ht="12.75">
      <c r="A290" s="4">
        <f t="shared" si="22"/>
        <v>1.7782794100389285E-07</v>
      </c>
      <c r="B290" s="4">
        <f t="shared" si="23"/>
        <v>134993.494993978</v>
      </c>
      <c r="C290" s="4">
        <f t="shared" si="24"/>
        <v>261243.57112234374</v>
      </c>
      <c r="D290" s="4">
        <f t="shared" si="25"/>
        <v>240928.97842291833</v>
      </c>
      <c r="F290" s="4"/>
      <c r="G290" s="4"/>
      <c r="H290" s="4"/>
      <c r="I290" s="4"/>
    </row>
    <row r="291" spans="1:9" ht="12.75">
      <c r="A291" s="4">
        <f t="shared" si="22"/>
        <v>2.154434690031891E-07</v>
      </c>
      <c r="B291" s="4">
        <f t="shared" si="23"/>
        <v>124223.25614835616</v>
      </c>
      <c r="C291" s="4">
        <f t="shared" si="24"/>
        <v>215905.11220876017</v>
      </c>
      <c r="D291" s="4">
        <f t="shared" si="25"/>
        <v>198886.67103837864</v>
      </c>
      <c r="F291" s="4"/>
      <c r="G291" s="4"/>
      <c r="H291" s="4"/>
      <c r="I291" s="4"/>
    </row>
    <row r="292" spans="1:9" ht="12.75">
      <c r="A292" s="4">
        <f t="shared" si="22"/>
        <v>2.610157215682546E-07</v>
      </c>
      <c r="B292" s="4">
        <f t="shared" si="23"/>
        <v>113274.19661627137</v>
      </c>
      <c r="C292" s="4">
        <f t="shared" si="24"/>
        <v>178395.79997675872</v>
      </c>
      <c r="D292" s="4">
        <f t="shared" si="25"/>
        <v>164177.4845609876</v>
      </c>
      <c r="F292" s="4"/>
      <c r="G292" s="4"/>
      <c r="H292" s="4"/>
      <c r="I292" s="4"/>
    </row>
    <row r="293" spans="1:9" ht="12.75">
      <c r="A293" s="4">
        <f t="shared" si="22"/>
        <v>3.162277660168391E-07</v>
      </c>
      <c r="B293" s="4">
        <f t="shared" si="23"/>
        <v>102345.32666342161</v>
      </c>
      <c r="C293" s="4">
        <f t="shared" si="24"/>
        <v>147376.1604620359</v>
      </c>
      <c r="D293" s="4">
        <f t="shared" si="25"/>
        <v>135523.40872059425</v>
      </c>
      <c r="F293" s="4"/>
      <c r="G293" s="4"/>
      <c r="H293" s="4"/>
      <c r="I293" s="4"/>
    </row>
    <row r="294" spans="1:9" ht="12.75">
      <c r="A294" s="4">
        <f t="shared" si="22"/>
        <v>3.831186849557302E-07</v>
      </c>
      <c r="B294" s="4">
        <f t="shared" si="23"/>
        <v>91634.19915203055</v>
      </c>
      <c r="C294" s="4">
        <f t="shared" si="24"/>
        <v>121731.91581735555</v>
      </c>
      <c r="D294" s="4">
        <f t="shared" si="25"/>
        <v>111868.8290946191</v>
      </c>
      <c r="F294" s="4"/>
      <c r="G294" s="4"/>
      <c r="H294" s="4"/>
      <c r="I294" s="4"/>
    </row>
    <row r="295" spans="1:9" ht="12.75">
      <c r="A295" s="4">
        <f aca="true" t="shared" si="26" ref="A295:A326">A192</f>
        <v>4.641588833612797E-07</v>
      </c>
      <c r="B295" s="4">
        <f aca="true" t="shared" si="27" ref="B295:B326">D$44/($A295+D$45)</f>
        <v>81322.9004897378</v>
      </c>
      <c r="C295" s="4">
        <f aca="true" t="shared" si="28" ref="C295:C326">C$44/($A295+C$45)</f>
        <v>100537.39367420635</v>
      </c>
      <c r="D295" s="4">
        <f aca="true" t="shared" si="29" ref="D295:D326">B$44/($A295+B$45)</f>
        <v>92341.93310128691</v>
      </c>
      <c r="F295" s="4"/>
      <c r="G295" s="4"/>
      <c r="H295" s="4"/>
      <c r="I295" s="4"/>
    </row>
    <row r="296" spans="1:9" ht="12.75">
      <c r="A296" s="4">
        <f t="shared" si="26"/>
        <v>5.623413251903514E-07</v>
      </c>
      <c r="B296" s="4">
        <f t="shared" si="27"/>
        <v>71566.31673493939</v>
      </c>
      <c r="C296" s="4">
        <f t="shared" si="28"/>
        <v>83024.47124480386</v>
      </c>
      <c r="D296" s="4">
        <f t="shared" si="29"/>
        <v>76222.77944817852</v>
      </c>
      <c r="F296" s="4"/>
      <c r="G296" s="4"/>
      <c r="H296" s="4"/>
      <c r="I296" s="4"/>
    </row>
    <row r="297" spans="1:9" ht="12.75">
      <c r="A297" s="4">
        <f t="shared" si="26"/>
        <v>6.812920690579641E-07</v>
      </c>
      <c r="B297" s="4">
        <f t="shared" si="27"/>
        <v>62484.17471951658</v>
      </c>
      <c r="C297" s="4">
        <f t="shared" si="28"/>
        <v>68556.35322606665</v>
      </c>
      <c r="D297" s="4">
        <f t="shared" si="29"/>
        <v>62916.89144243547</v>
      </c>
      <c r="F297" s="4"/>
      <c r="G297" s="4"/>
      <c r="H297" s="4"/>
      <c r="I297" s="4"/>
    </row>
    <row r="298" spans="1:9" ht="12.75">
      <c r="A298" s="4">
        <f t="shared" si="26"/>
        <v>8.25404185268022E-07</v>
      </c>
      <c r="B298" s="4">
        <f t="shared" si="27"/>
        <v>54157.50058522972</v>
      </c>
      <c r="C298" s="4">
        <f t="shared" si="28"/>
        <v>56605.52326885577</v>
      </c>
      <c r="D298" s="4">
        <f t="shared" si="29"/>
        <v>51933.425969259406</v>
      </c>
      <c r="F298" s="4"/>
      <c r="G298" s="4"/>
      <c r="H298" s="4"/>
      <c r="I298" s="4"/>
    </row>
    <row r="299" spans="1:9" ht="12.75">
      <c r="A299" s="4">
        <f t="shared" si="26"/>
        <v>1.0000000000000044E-06</v>
      </c>
      <c r="B299" s="4">
        <f t="shared" si="27"/>
        <v>46629.26152747571</v>
      </c>
      <c r="C299" s="4">
        <f t="shared" si="28"/>
        <v>46735.2671483564</v>
      </c>
      <c r="D299" s="4">
        <f t="shared" si="29"/>
        <v>42867.130329915584</v>
      </c>
      <c r="F299" s="4"/>
      <c r="G299" s="4"/>
      <c r="H299" s="4"/>
      <c r="I299" s="4"/>
    </row>
    <row r="300" spans="1:9" ht="12.75">
      <c r="A300" s="4">
        <f t="shared" si="26"/>
        <v>1.2115276586285939E-06</v>
      </c>
      <c r="B300" s="4">
        <f t="shared" si="27"/>
        <v>39908.30078561611</v>
      </c>
      <c r="C300" s="4">
        <f t="shared" si="28"/>
        <v>38584.23137262892</v>
      </c>
      <c r="D300" s="4">
        <f t="shared" si="29"/>
        <v>35383.43315335368</v>
      </c>
      <c r="F300" s="4"/>
      <c r="G300" s="4"/>
      <c r="H300" s="4"/>
      <c r="I300" s="4"/>
    </row>
    <row r="301" spans="1:9" ht="12.75">
      <c r="A301" s="4">
        <f t="shared" si="26"/>
        <v>1.4677992676220762E-06</v>
      </c>
      <c r="B301" s="4">
        <f t="shared" si="27"/>
        <v>33975.357583681965</v>
      </c>
      <c r="C301" s="4">
        <f t="shared" si="28"/>
        <v>31853.54729050732</v>
      </c>
      <c r="D301" s="4">
        <f t="shared" si="29"/>
        <v>29206.127338962386</v>
      </c>
      <c r="F301" s="4"/>
      <c r="G301" s="4"/>
      <c r="H301" s="4"/>
      <c r="I301" s="4"/>
    </row>
    <row r="302" spans="1:9" ht="12.75">
      <c r="A302" s="4">
        <f t="shared" si="26"/>
        <v>1.778279410038931E-06</v>
      </c>
      <c r="B302" s="4">
        <f t="shared" si="27"/>
        <v>28789.96720619168</v>
      </c>
      <c r="C302" s="4">
        <f t="shared" si="28"/>
        <v>26296.113975956676</v>
      </c>
      <c r="D302" s="4">
        <f t="shared" si="29"/>
        <v>24107.195986112885</v>
      </c>
      <c r="F302" s="4"/>
      <c r="G302" s="4"/>
      <c r="H302" s="4"/>
      <c r="I302" s="4"/>
    </row>
    <row r="303" spans="1:9" ht="12.75">
      <c r="A303" s="4">
        <f t="shared" si="26"/>
        <v>2.1544346900318937E-06</v>
      </c>
      <c r="B303" s="4">
        <f t="shared" si="27"/>
        <v>24297.26052967916</v>
      </c>
      <c r="C303" s="4">
        <f t="shared" si="28"/>
        <v>21707.69121637929</v>
      </c>
      <c r="D303" s="4">
        <f t="shared" si="29"/>
        <v>19898.40954894107</v>
      </c>
      <c r="F303" s="4"/>
      <c r="G303" s="4"/>
      <c r="H303" s="4"/>
      <c r="I303" s="4"/>
    </row>
    <row r="304" spans="1:9" ht="12.75">
      <c r="A304" s="4">
        <f t="shared" si="26"/>
        <v>2.6101572156825492E-06</v>
      </c>
      <c r="B304" s="4">
        <f t="shared" si="27"/>
        <v>20434.00284165902</v>
      </c>
      <c r="C304" s="4">
        <f t="shared" si="28"/>
        <v>17919.505904452864</v>
      </c>
      <c r="D304" s="4">
        <f t="shared" si="29"/>
        <v>16424.386600259706</v>
      </c>
      <c r="F304" s="4"/>
      <c r="G304" s="4"/>
      <c r="H304" s="4"/>
      <c r="I304" s="4"/>
    </row>
    <row r="305" spans="1:9" ht="12.75">
      <c r="A305" s="4">
        <f t="shared" si="26"/>
        <v>3.162277660168395E-06</v>
      </c>
      <c r="B305" s="4">
        <f t="shared" si="27"/>
        <v>17133.527538598973</v>
      </c>
      <c r="C305" s="4">
        <f t="shared" si="28"/>
        <v>14792.120827265722</v>
      </c>
      <c r="D305" s="4">
        <f t="shared" si="29"/>
        <v>13556.86377712587</v>
      </c>
      <c r="F305" s="4"/>
      <c r="G305" s="4"/>
      <c r="H305" s="4"/>
      <c r="I305" s="4"/>
    </row>
    <row r="306" spans="1:9" ht="12.75">
      <c r="A306" s="4">
        <f t="shared" si="26"/>
        <v>3.831186849557307E-06</v>
      </c>
      <c r="B306" s="4">
        <f t="shared" si="27"/>
        <v>14329.472279850357</v>
      </c>
      <c r="C306" s="4">
        <f t="shared" si="28"/>
        <v>12210.354485901213</v>
      </c>
      <c r="D306" s="4">
        <f t="shared" si="29"/>
        <v>11189.96454821175</v>
      </c>
      <c r="F306" s="4"/>
      <c r="G306" s="4"/>
      <c r="H306" s="4"/>
      <c r="I306" s="4"/>
    </row>
    <row r="307" spans="1:9" ht="12.75">
      <c r="A307" s="4">
        <f t="shared" si="26"/>
        <v>4.641588833612802E-06</v>
      </c>
      <c r="B307" s="4">
        <f t="shared" si="27"/>
        <v>11958.393633937101</v>
      </c>
      <c r="C307" s="4">
        <f t="shared" si="28"/>
        <v>10079.074617695675</v>
      </c>
      <c r="D307" s="4">
        <f t="shared" si="29"/>
        <v>9236.292929560477</v>
      </c>
      <c r="F307" s="4"/>
      <c r="G307" s="4"/>
      <c r="H307" s="4"/>
      <c r="I307" s="4"/>
    </row>
    <row r="308" spans="1:9" ht="12.75">
      <c r="A308" s="4">
        <f t="shared" si="26"/>
        <v>5.62341325190352E-06</v>
      </c>
      <c r="B308" s="4">
        <f t="shared" si="27"/>
        <v>9961.427597420188</v>
      </c>
      <c r="C308" s="4">
        <f t="shared" si="28"/>
        <v>8319.717094878166</v>
      </c>
      <c r="D308" s="4">
        <f t="shared" si="29"/>
        <v>7623.708468279916</v>
      </c>
      <c r="F308" s="4"/>
      <c r="G308" s="4"/>
      <c r="H308" s="4"/>
      <c r="I308" s="4"/>
    </row>
    <row r="309" spans="1:9" ht="12.75">
      <c r="A309" s="4">
        <f t="shared" si="26"/>
        <v>6.812920690579649E-06</v>
      </c>
      <c r="B309" s="4">
        <f t="shared" si="27"/>
        <v>8285.196221895398</v>
      </c>
      <c r="C309" s="4">
        <f t="shared" si="28"/>
        <v>6867.406431426979</v>
      </c>
      <c r="D309" s="4">
        <f t="shared" si="29"/>
        <v>6292.663787559781</v>
      </c>
      <c r="F309" s="4"/>
      <c r="G309" s="4"/>
      <c r="H309" s="4"/>
      <c r="I309" s="4"/>
    </row>
    <row r="310" spans="1:9" ht="12.75">
      <c r="A310" s="4">
        <f t="shared" si="26"/>
        <v>8.254041852680229E-06</v>
      </c>
      <c r="B310" s="4">
        <f t="shared" si="27"/>
        <v>6882.155711922318</v>
      </c>
      <c r="C310" s="4">
        <f t="shared" si="28"/>
        <v>5668.5748247307765</v>
      </c>
      <c r="D310" s="4">
        <f t="shared" si="29"/>
        <v>5194.006635635377</v>
      </c>
      <c r="F310" s="4"/>
      <c r="G310" s="4"/>
      <c r="H310" s="4"/>
      <c r="I310" s="4"/>
    </row>
    <row r="311" spans="1:9" ht="12.75">
      <c r="A311" s="4">
        <f t="shared" si="26"/>
        <v>1.0000000000000055E-05</v>
      </c>
      <c r="B311" s="4">
        <f t="shared" si="27"/>
        <v>5710.556259674737</v>
      </c>
      <c r="C311" s="4">
        <f t="shared" si="28"/>
        <v>4678.994030340978</v>
      </c>
      <c r="D311" s="4">
        <f t="shared" si="29"/>
        <v>4287.165449640755</v>
      </c>
      <c r="F311" s="4"/>
      <c r="G311" s="4"/>
      <c r="H311" s="4"/>
      <c r="I311" s="4"/>
    </row>
    <row r="312" spans="1:9" ht="12.75">
      <c r="A312" s="4">
        <f t="shared" si="26"/>
        <v>1.2115276586285952E-05</v>
      </c>
      <c r="B312" s="4">
        <f t="shared" si="27"/>
        <v>4734.151010026119</v>
      </c>
      <c r="C312" s="4">
        <f t="shared" si="28"/>
        <v>3862.1489050475834</v>
      </c>
      <c r="D312" s="4">
        <f t="shared" si="29"/>
        <v>3538.6515501516196</v>
      </c>
      <c r="F312" s="4"/>
      <c r="G312" s="4"/>
      <c r="H312" s="4"/>
      <c r="I312" s="4"/>
    </row>
    <row r="313" spans="1:9" ht="12.75">
      <c r="A313" s="4">
        <f t="shared" si="26"/>
        <v>1.4677992676220778E-05</v>
      </c>
      <c r="B313" s="4">
        <f t="shared" si="27"/>
        <v>3921.7585614137965</v>
      </c>
      <c r="C313" s="4">
        <f t="shared" si="28"/>
        <v>3187.8935877785925</v>
      </c>
      <c r="D313" s="4">
        <f t="shared" si="29"/>
        <v>2920.822735735454</v>
      </c>
      <c r="F313" s="4"/>
      <c r="G313" s="4"/>
      <c r="H313" s="4"/>
      <c r="I313" s="4"/>
    </row>
    <row r="314" spans="1:9" ht="12.75">
      <c r="A314" s="4">
        <f t="shared" si="26"/>
        <v>1.778279410038933E-05</v>
      </c>
      <c r="B314" s="4">
        <f t="shared" si="27"/>
        <v>3246.754281938988</v>
      </c>
      <c r="C314" s="4">
        <f t="shared" si="28"/>
        <v>2631.3413959401514</v>
      </c>
      <c r="D314" s="4">
        <f t="shared" si="29"/>
        <v>2410.8626733939986</v>
      </c>
      <c r="F314" s="4"/>
      <c r="G314" s="4"/>
      <c r="H314" s="4"/>
      <c r="I314" s="4"/>
    </row>
    <row r="315" spans="1:9" ht="12.75">
      <c r="A315" s="4">
        <f t="shared" si="26"/>
        <v>2.1544346900318966E-05</v>
      </c>
      <c r="B315" s="4">
        <f t="shared" si="27"/>
        <v>2686.5419841995326</v>
      </c>
      <c r="C315" s="4">
        <f t="shared" si="28"/>
        <v>2171.9479211810853</v>
      </c>
      <c r="D315" s="4">
        <f t="shared" si="29"/>
        <v>1989.9384318433129</v>
      </c>
      <c r="F315" s="4"/>
      <c r="G315" s="4"/>
      <c r="H315" s="4"/>
      <c r="I315" s="4"/>
    </row>
    <row r="316" spans="1:9" ht="12.75">
      <c r="A316" s="4">
        <f t="shared" si="26"/>
        <v>2.6101572156825525E-05</v>
      </c>
      <c r="B316" s="4">
        <f t="shared" si="27"/>
        <v>2222.03924923394</v>
      </c>
      <c r="C316" s="4">
        <f t="shared" si="28"/>
        <v>1792.7537902534218</v>
      </c>
      <c r="D316" s="4">
        <f t="shared" si="29"/>
        <v>1642.5050709925852</v>
      </c>
      <c r="F316" s="4"/>
      <c r="G316" s="4"/>
      <c r="H316" s="4"/>
      <c r="I316" s="4"/>
    </row>
    <row r="317" spans="1:9" ht="12.75">
      <c r="A317" s="4">
        <f t="shared" si="26"/>
        <v>3.1622776601683985E-05</v>
      </c>
      <c r="B317" s="4">
        <f t="shared" si="27"/>
        <v>1837.1962965233204</v>
      </c>
      <c r="C317" s="4">
        <f t="shared" si="28"/>
        <v>1479.7593487095708</v>
      </c>
      <c r="D317" s="4">
        <f t="shared" si="29"/>
        <v>1355.7316233678266</v>
      </c>
      <c r="F317" s="4"/>
      <c r="G317" s="4"/>
      <c r="H317" s="4"/>
      <c r="I317" s="4"/>
    </row>
    <row r="318" spans="1:9" ht="12.75">
      <c r="A318" s="4">
        <f t="shared" si="26"/>
        <v>3.831186849557311E-05</v>
      </c>
      <c r="B318" s="4">
        <f t="shared" si="27"/>
        <v>1518.5588744766535</v>
      </c>
      <c r="C318" s="4">
        <f t="shared" si="28"/>
        <v>1221.4083259925762</v>
      </c>
      <c r="D318" s="4">
        <f t="shared" si="29"/>
        <v>1119.0272805467828</v>
      </c>
      <c r="F318" s="4"/>
      <c r="G318" s="4"/>
      <c r="H318" s="4"/>
      <c r="I318" s="4"/>
    </row>
    <row r="319" spans="1:9" ht="12.75">
      <c r="A319" s="4">
        <f t="shared" si="26"/>
        <v>4.641588833612808E-05</v>
      </c>
      <c r="B319" s="4">
        <f t="shared" si="27"/>
        <v>1254.8792909528186</v>
      </c>
      <c r="C319" s="4">
        <f t="shared" si="28"/>
        <v>1008.1615167376807</v>
      </c>
      <c r="D319" s="4">
        <f t="shared" si="29"/>
        <v>923.6502944018814</v>
      </c>
      <c r="F319" s="4"/>
      <c r="G319" s="4"/>
      <c r="H319" s="4"/>
      <c r="I319" s="4"/>
    </row>
    <row r="320" spans="1:9" ht="12.75">
      <c r="A320" s="4">
        <f t="shared" si="26"/>
        <v>5.6234132519035266E-05</v>
      </c>
      <c r="B320" s="4">
        <f t="shared" si="27"/>
        <v>1036.775618341119</v>
      </c>
      <c r="C320" s="4">
        <f t="shared" si="28"/>
        <v>832.1448044310741</v>
      </c>
      <c r="D320" s="4">
        <f t="shared" si="29"/>
        <v>762.3851550159009</v>
      </c>
      <c r="F320" s="4"/>
      <c r="G320" s="4"/>
      <c r="H320" s="4"/>
      <c r="I320" s="4"/>
    </row>
    <row r="321" spans="1:9" ht="12.75">
      <c r="A321" s="4">
        <f t="shared" si="26"/>
        <v>6.812920690579657E-05</v>
      </c>
      <c r="B321" s="4">
        <f t="shared" si="27"/>
        <v>856.4366421590429</v>
      </c>
      <c r="C321" s="4">
        <f t="shared" si="28"/>
        <v>686.85857658969</v>
      </c>
      <c r="D321" s="4">
        <f t="shared" si="29"/>
        <v>629.2761268499637</v>
      </c>
      <c r="F321" s="4"/>
      <c r="G321" s="4"/>
      <c r="H321" s="4"/>
      <c r="I321" s="4"/>
    </row>
    <row r="322" spans="1:9" ht="12.75">
      <c r="A322" s="4">
        <f t="shared" si="26"/>
        <v>8.254041852680239E-05</v>
      </c>
      <c r="B322" s="4">
        <f t="shared" si="27"/>
        <v>707.3687735627535</v>
      </c>
      <c r="C322" s="4">
        <f t="shared" si="28"/>
        <v>566.9378325392412</v>
      </c>
      <c r="D322" s="4">
        <f t="shared" si="29"/>
        <v>519.4073048846127</v>
      </c>
      <c r="F322" s="4"/>
      <c r="G322" s="4"/>
      <c r="H322" s="4"/>
      <c r="I322" s="4"/>
    </row>
    <row r="323" spans="1:9" ht="12.75">
      <c r="A323" s="4">
        <f t="shared" si="26"/>
        <v>0.00010000000000000067</v>
      </c>
      <c r="B323" s="4">
        <f t="shared" si="27"/>
        <v>584.1805415935506</v>
      </c>
      <c r="C323" s="4">
        <f t="shared" si="28"/>
        <v>467.95414655258645</v>
      </c>
      <c r="D323" s="4">
        <f t="shared" si="29"/>
        <v>428.7210696557976</v>
      </c>
      <c r="F323" s="4"/>
      <c r="G323" s="4"/>
      <c r="H323" s="4"/>
      <c r="I323" s="4"/>
    </row>
    <row r="324" spans="1:9" ht="12.75">
      <c r="A324" s="4">
        <f t="shared" si="26"/>
        <v>0.00012115276586285967</v>
      </c>
      <c r="B324" s="4">
        <f t="shared" si="27"/>
        <v>482.4001523203213</v>
      </c>
      <c r="C324" s="4">
        <f t="shared" si="28"/>
        <v>386.25218776083193</v>
      </c>
      <c r="D324" s="4">
        <f t="shared" si="29"/>
        <v>353.8682376586897</v>
      </c>
      <c r="F324" s="4"/>
      <c r="G324" s="4"/>
      <c r="H324" s="4"/>
      <c r="I324" s="4"/>
    </row>
    <row r="325" spans="1:9" ht="12.75">
      <c r="A325" s="4">
        <f t="shared" si="26"/>
        <v>0.00014677992676220798</v>
      </c>
      <c r="B325" s="4">
        <f t="shared" si="27"/>
        <v>398.32176204087796</v>
      </c>
      <c r="C325" s="4">
        <f t="shared" si="28"/>
        <v>318.8147696262348</v>
      </c>
      <c r="D325" s="4">
        <f t="shared" si="29"/>
        <v>292.0843737580366</v>
      </c>
      <c r="F325" s="4"/>
      <c r="G325" s="4"/>
      <c r="H325" s="4"/>
      <c r="I325" s="4"/>
    </row>
    <row r="326" spans="1:9" ht="12.75">
      <c r="A326" s="4">
        <f t="shared" si="26"/>
        <v>0.00017782794100389354</v>
      </c>
      <c r="B326" s="4">
        <f t="shared" si="27"/>
        <v>328.87643315392614</v>
      </c>
      <c r="C326" s="4">
        <f t="shared" si="28"/>
        <v>263.15145209794196</v>
      </c>
      <c r="D326" s="4">
        <f t="shared" si="29"/>
        <v>241.08769818063263</v>
      </c>
      <c r="F326" s="4"/>
      <c r="G326" s="4"/>
      <c r="H326" s="4"/>
      <c r="I326" s="4"/>
    </row>
    <row r="327" spans="1:9" ht="12.75">
      <c r="A327" s="4">
        <f aca="true" t="shared" si="30" ref="A327:A358">A224</f>
        <v>0.00021544346900318994</v>
      </c>
      <c r="B327" s="4">
        <f aca="true" t="shared" si="31" ref="B327:B359">D$44/($A327+D$45)</f>
        <v>271.5241402741464</v>
      </c>
      <c r="C327" s="4">
        <f aca="true" t="shared" si="32" ref="C327:C359">C$44/($A327+C$45)</f>
        <v>217.20658715532144</v>
      </c>
      <c r="D327" s="4">
        <f aca="true" t="shared" si="33" ref="D327:D359">B$44/($A327+B$45)</f>
        <v>198.99481800634982</v>
      </c>
      <c r="F327" s="4"/>
      <c r="G327" s="4"/>
      <c r="H327" s="4"/>
      <c r="I327" s="4"/>
    </row>
    <row r="328" spans="1:9" ht="12.75">
      <c r="A328" s="4">
        <f t="shared" si="30"/>
        <v>0.0002610157215682556</v>
      </c>
      <c r="B328" s="4">
        <f t="shared" si="31"/>
        <v>224.16361715228757</v>
      </c>
      <c r="C328" s="4">
        <f t="shared" si="32"/>
        <v>179.283414983771</v>
      </c>
      <c r="D328" s="4">
        <f t="shared" si="33"/>
        <v>164.25117123846275</v>
      </c>
      <c r="F328" s="4"/>
      <c r="G328" s="4"/>
      <c r="H328" s="4"/>
      <c r="I328" s="4"/>
    </row>
    <row r="329" spans="1:9" ht="12.75">
      <c r="A329" s="4">
        <f t="shared" si="30"/>
        <v>0.00031622776601684027</v>
      </c>
      <c r="B329" s="4">
        <f t="shared" si="31"/>
        <v>185.05724943400404</v>
      </c>
      <c r="C329" s="4">
        <f t="shared" si="32"/>
        <v>147.98140975806893</v>
      </c>
      <c r="D329" s="4">
        <f t="shared" si="33"/>
        <v>135.57361480994564</v>
      </c>
      <c r="F329" s="4"/>
      <c r="G329" s="4"/>
      <c r="H329" s="4"/>
      <c r="I329" s="4"/>
    </row>
    <row r="330" spans="1:9" ht="12.75">
      <c r="A330" s="4">
        <f t="shared" si="30"/>
        <v>0.0003831186849557316</v>
      </c>
      <c r="B330" s="4">
        <f t="shared" si="31"/>
        <v>152.76860576810375</v>
      </c>
      <c r="C330" s="4">
        <f t="shared" si="32"/>
        <v>122.14456262587454</v>
      </c>
      <c r="D330" s="4">
        <f t="shared" si="33"/>
        <v>111.90303632127521</v>
      </c>
      <c r="F330" s="4"/>
      <c r="G330" s="4"/>
      <c r="H330" s="4"/>
      <c r="I330" s="4"/>
    </row>
    <row r="331" spans="1:9" ht="12.75">
      <c r="A331" s="4">
        <f t="shared" si="30"/>
        <v>0.0004641588833612814</v>
      </c>
      <c r="B331" s="4">
        <f t="shared" si="31"/>
        <v>126.1105509977937</v>
      </c>
      <c r="C331" s="4">
        <f t="shared" si="32"/>
        <v>100.81869292787992</v>
      </c>
      <c r="D331" s="4">
        <f t="shared" si="33"/>
        <v>92.36523945989923</v>
      </c>
      <c r="F331" s="4"/>
      <c r="G331" s="4"/>
      <c r="H331" s="4"/>
      <c r="I331" s="4"/>
    </row>
    <row r="332" spans="1:9" ht="12.75">
      <c r="A332" s="4">
        <f t="shared" si="30"/>
        <v>0.0005623413251903534</v>
      </c>
      <c r="B332" s="4">
        <f t="shared" si="31"/>
        <v>104.10219673694068</v>
      </c>
      <c r="C332" s="4">
        <f t="shared" si="32"/>
        <v>83.21621178869195</v>
      </c>
      <c r="D332" s="4">
        <f t="shared" si="33"/>
        <v>76.23865858642299</v>
      </c>
      <c r="F332" s="4"/>
      <c r="G332" s="4"/>
      <c r="H332" s="4"/>
      <c r="I332" s="4"/>
    </row>
    <row r="333" spans="1:9" ht="12.75">
      <c r="A333" s="4">
        <f t="shared" si="30"/>
        <v>0.0006812920690579666</v>
      </c>
      <c r="B333" s="4">
        <f t="shared" si="31"/>
        <v>85.93321672172463</v>
      </c>
      <c r="C333" s="4">
        <f t="shared" si="32"/>
        <v>68.68703721622148</v>
      </c>
      <c r="D333" s="4">
        <f t="shared" si="33"/>
        <v>62.927710167597255</v>
      </c>
      <c r="F333" s="4"/>
      <c r="G333" s="4"/>
      <c r="H333" s="4"/>
      <c r="I333" s="4"/>
    </row>
    <row r="334" spans="1:9" ht="12.75">
      <c r="A334" s="4">
        <f t="shared" si="30"/>
        <v>0.000825404185268025</v>
      </c>
      <c r="B334" s="4">
        <f t="shared" si="31"/>
        <v>70.93428916330546</v>
      </c>
      <c r="C334" s="4">
        <f t="shared" si="32"/>
        <v>56.69458687987021</v>
      </c>
      <c r="D334" s="4">
        <f t="shared" si="33"/>
        <v>51.94079690260606</v>
      </c>
      <c r="F334" s="4"/>
      <c r="G334" s="4"/>
      <c r="H334" s="4"/>
      <c r="I334" s="4"/>
    </row>
    <row r="335" spans="1:9" ht="12.75">
      <c r="A335" s="4">
        <f t="shared" si="30"/>
        <v>0.001000000000000008</v>
      </c>
      <c r="B335" s="4">
        <f t="shared" si="31"/>
        <v>58.55262919599532</v>
      </c>
      <c r="C335" s="4">
        <f t="shared" si="32"/>
        <v>46.795962160898284</v>
      </c>
      <c r="D335" s="4">
        <f t="shared" si="33"/>
        <v>42.87215221302221</v>
      </c>
      <c r="F335" s="4"/>
      <c r="G335" s="4"/>
      <c r="H335" s="4"/>
      <c r="I335" s="4"/>
    </row>
    <row r="336" spans="1:9" ht="12.75">
      <c r="A336" s="4">
        <f t="shared" si="30"/>
        <v>0.0012115276586285983</v>
      </c>
      <c r="B336" s="4">
        <f t="shared" si="31"/>
        <v>48.33174513447668</v>
      </c>
      <c r="C336" s="4">
        <f t="shared" si="32"/>
        <v>38.625591788264536</v>
      </c>
      <c r="D336" s="4">
        <f t="shared" si="33"/>
        <v>35.3868545925996</v>
      </c>
      <c r="F336" s="4"/>
      <c r="G336" s="4"/>
      <c r="H336" s="4"/>
      <c r="I336" s="4"/>
    </row>
    <row r="337" spans="1:9" ht="12.75">
      <c r="A337" s="4">
        <f t="shared" si="30"/>
        <v>0.0014677992676220817</v>
      </c>
      <c r="B337" s="4">
        <f t="shared" si="31"/>
        <v>39.89469638375307</v>
      </c>
      <c r="C337" s="4">
        <f t="shared" si="32"/>
        <v>31.881731093387994</v>
      </c>
      <c r="D337" s="4">
        <f t="shared" si="33"/>
        <v>29.208458377814647</v>
      </c>
      <c r="F337" s="4"/>
      <c r="G337" s="4"/>
      <c r="H337" s="4"/>
      <c r="I337" s="4"/>
    </row>
    <row r="338" spans="1:9" ht="12.75">
      <c r="A338" s="4">
        <f t="shared" si="30"/>
        <v>0.0017782794100389377</v>
      </c>
      <c r="B338" s="4">
        <f t="shared" si="31"/>
        <v>32.93025206870821</v>
      </c>
      <c r="C338" s="4">
        <f t="shared" si="32"/>
        <v>26.315318347363064</v>
      </c>
      <c r="D338" s="4">
        <f t="shared" si="33"/>
        <v>24.108784126568978</v>
      </c>
      <c r="F338" s="4"/>
      <c r="G338" s="4"/>
      <c r="H338" s="4"/>
      <c r="I338" s="4"/>
    </row>
    <row r="339" spans="1:9" ht="12.75">
      <c r="A339" s="4">
        <f t="shared" si="30"/>
        <v>0.002154434690031902</v>
      </c>
      <c r="B339" s="4">
        <f t="shared" si="31"/>
        <v>27.18145105139894</v>
      </c>
      <c r="C339" s="4">
        <f t="shared" si="32"/>
        <v>21.720776672950276</v>
      </c>
      <c r="D339" s="4">
        <f t="shared" si="33"/>
        <v>19.899491548907676</v>
      </c>
      <c r="F339" s="4"/>
      <c r="G339" s="4"/>
      <c r="H339" s="4"/>
      <c r="I339" s="4"/>
    </row>
    <row r="340" spans="1:9" ht="12.75">
      <c r="A340" s="4">
        <f t="shared" si="30"/>
        <v>0.002610157215682559</v>
      </c>
      <c r="B340" s="4">
        <f t="shared" si="31"/>
        <v>22.43614892047315</v>
      </c>
      <c r="C340" s="4">
        <f t="shared" si="32"/>
        <v>17.928421861923685</v>
      </c>
      <c r="D340" s="4">
        <f t="shared" si="33"/>
        <v>16.425123765267838</v>
      </c>
      <c r="F340" s="4"/>
      <c r="G340" s="4"/>
      <c r="H340" s="4"/>
      <c r="I340" s="4"/>
    </row>
    <row r="341" spans="1:9" ht="12.75">
      <c r="A341" s="4">
        <f t="shared" si="30"/>
        <v>0.0031622776601684067</v>
      </c>
      <c r="B341" s="4">
        <f t="shared" si="31"/>
        <v>18.519208347146037</v>
      </c>
      <c r="C341" s="4">
        <f t="shared" si="32"/>
        <v>14.798195726906192</v>
      </c>
      <c r="D341" s="4">
        <f t="shared" si="33"/>
        <v>13.557366005742788</v>
      </c>
      <c r="F341" s="4"/>
      <c r="G341" s="4"/>
      <c r="H341" s="4"/>
      <c r="I341" s="4"/>
    </row>
    <row r="342" spans="1:9" ht="12.75">
      <c r="A342" s="4">
        <f t="shared" si="30"/>
        <v>0.0038311868495573215</v>
      </c>
      <c r="B342" s="4">
        <f t="shared" si="31"/>
        <v>15.286048140374286</v>
      </c>
      <c r="C342" s="4">
        <f t="shared" si="32"/>
        <v>12.214493564106625</v>
      </c>
      <c r="D342" s="4">
        <f t="shared" si="33"/>
        <v>11.190306714802816</v>
      </c>
      <c r="F342" s="4"/>
      <c r="G342" s="4"/>
      <c r="H342" s="4"/>
      <c r="I342" s="4"/>
    </row>
    <row r="343" spans="1:9" ht="12.75">
      <c r="A343" s="4">
        <f t="shared" si="30"/>
        <v>0.004641588833612821</v>
      </c>
      <c r="B343" s="4">
        <f t="shared" si="31"/>
        <v>12.61731531693638</v>
      </c>
      <c r="C343" s="4">
        <f t="shared" si="32"/>
        <v>10.081894706033726</v>
      </c>
      <c r="D343" s="4">
        <f t="shared" si="33"/>
        <v>9.236526046192274</v>
      </c>
      <c r="F343" s="4"/>
      <c r="G343" s="4"/>
      <c r="H343" s="4"/>
      <c r="I343" s="4"/>
    </row>
    <row r="344" spans="1:9" ht="12.75">
      <c r="A344" s="4">
        <f t="shared" si="30"/>
        <v>0.005623413251903542</v>
      </c>
      <c r="B344" s="4">
        <f t="shared" si="31"/>
        <v>10.414485161632225</v>
      </c>
      <c r="C344" s="4">
        <f t="shared" si="32"/>
        <v>8.321638492721274</v>
      </c>
      <c r="D344" s="4">
        <f t="shared" si="33"/>
        <v>7.623867289493574</v>
      </c>
      <c r="F344" s="4"/>
      <c r="G344" s="4"/>
      <c r="H344" s="4"/>
      <c r="I344" s="4"/>
    </row>
    <row r="345" spans="1:9" ht="12.75">
      <c r="A345" s="4">
        <f t="shared" si="30"/>
        <v>0.006812920690579676</v>
      </c>
      <c r="B345" s="4">
        <f t="shared" si="31"/>
        <v>8.596227969295422</v>
      </c>
      <c r="C345" s="4">
        <f t="shared" si="32"/>
        <v>6.868715517417489</v>
      </c>
      <c r="D345" s="4">
        <f t="shared" si="33"/>
        <v>6.292771991587387</v>
      </c>
      <c r="F345" s="4"/>
      <c r="G345" s="4"/>
      <c r="H345" s="4"/>
      <c r="I345" s="4"/>
    </row>
    <row r="346" spans="1:9" ht="12.75">
      <c r="A346" s="4">
        <f t="shared" si="30"/>
        <v>0.008254041852680262</v>
      </c>
      <c r="B346" s="4">
        <f t="shared" si="31"/>
        <v>7.0954090963776135</v>
      </c>
      <c r="C346" s="4">
        <f t="shared" si="32"/>
        <v>5.6694667243717785</v>
      </c>
      <c r="D346" s="4">
        <f t="shared" si="33"/>
        <v>5.194080354402981</v>
      </c>
      <c r="F346" s="4"/>
      <c r="G346" s="4"/>
      <c r="H346" s="4"/>
      <c r="I346" s="4"/>
    </row>
    <row r="347" spans="1:9" ht="12.75">
      <c r="A347" s="4">
        <f t="shared" si="30"/>
        <v>0.010000000000000096</v>
      </c>
      <c r="B347" s="4">
        <f t="shared" si="31"/>
        <v>5.856612080910557</v>
      </c>
      <c r="C347" s="4">
        <f t="shared" si="32"/>
        <v>4.679601691216683</v>
      </c>
      <c r="D347" s="4">
        <f t="shared" si="33"/>
        <v>4.287215673777165</v>
      </c>
      <c r="F347" s="4"/>
      <c r="G347" s="4"/>
      <c r="H347" s="4"/>
      <c r="I347" s="4"/>
    </row>
    <row r="348" spans="1:9" ht="12.75">
      <c r="A348" s="4">
        <f t="shared" si="30"/>
        <v>0.012115276586286002</v>
      </c>
      <c r="B348" s="4">
        <f t="shared" si="31"/>
        <v>4.834093731537184</v>
      </c>
      <c r="C348" s="4">
        <f t="shared" si="32"/>
        <v>3.8625629089878863</v>
      </c>
      <c r="D348" s="4">
        <f t="shared" si="33"/>
        <v>3.538685767527556</v>
      </c>
      <c r="F348" s="4"/>
      <c r="G348" s="4"/>
      <c r="H348" s="4"/>
      <c r="I348" s="4"/>
    </row>
    <row r="349" spans="1:9" ht="12.75">
      <c r="A349" s="4">
        <f t="shared" si="30"/>
        <v>0.014677992676220839</v>
      </c>
      <c r="B349" s="4">
        <f t="shared" si="31"/>
        <v>3.990095919782846</v>
      </c>
      <c r="C349" s="4">
        <f t="shared" si="32"/>
        <v>3.188175650668723</v>
      </c>
      <c r="D349" s="4">
        <f t="shared" si="33"/>
        <v>2.920846047801737</v>
      </c>
      <c r="F349" s="4"/>
      <c r="G349" s="4"/>
      <c r="H349" s="4"/>
      <c r="I349" s="4"/>
    </row>
    <row r="350" spans="1:9" ht="12.75">
      <c r="A350" s="4">
        <f t="shared" si="30"/>
        <v>0.017782794100389403</v>
      </c>
      <c r="B350" s="4">
        <f t="shared" si="31"/>
        <v>3.2934519017187607</v>
      </c>
      <c r="C350" s="4">
        <f t="shared" si="32"/>
        <v>2.631533566124522</v>
      </c>
      <c r="D350" s="4">
        <f t="shared" si="33"/>
        <v>2.410878555742045</v>
      </c>
      <c r="F350" s="4"/>
      <c r="G350" s="4"/>
      <c r="H350" s="4"/>
      <c r="I350" s="4"/>
    </row>
    <row r="351" spans="1:9" ht="12.75">
      <c r="A351" s="4">
        <f t="shared" si="30"/>
        <v>0.02154434690031905</v>
      </c>
      <c r="B351" s="4">
        <f t="shared" si="31"/>
        <v>2.718435816993128</v>
      </c>
      <c r="C351" s="4">
        <f t="shared" si="32"/>
        <v>2.1720788468762526</v>
      </c>
      <c r="D351" s="4">
        <f t="shared" si="33"/>
        <v>1.9899492523735447</v>
      </c>
      <c r="F351" s="4"/>
      <c r="G351" s="4"/>
      <c r="H351" s="4"/>
      <c r="I351" s="4"/>
    </row>
    <row r="352" spans="1:9" ht="12.75">
      <c r="A352" s="4">
        <f t="shared" si="30"/>
        <v>0.02610157215682563</v>
      </c>
      <c r="B352" s="4">
        <f t="shared" si="31"/>
        <v>2.2438129562472895</v>
      </c>
      <c r="C352" s="4">
        <f t="shared" si="32"/>
        <v>1.7928429898317946</v>
      </c>
      <c r="D352" s="4">
        <f t="shared" si="33"/>
        <v>1.6425124429410267</v>
      </c>
      <c r="F352" s="4"/>
      <c r="G352" s="4"/>
      <c r="H352" s="4"/>
      <c r="I352" s="4"/>
    </row>
    <row r="353" spans="1:9" ht="12.75">
      <c r="A353" s="4">
        <f t="shared" si="30"/>
        <v>0.03162277660168411</v>
      </c>
      <c r="B353" s="4">
        <f t="shared" si="31"/>
        <v>1.8520557768250823</v>
      </c>
      <c r="C353" s="4">
        <f t="shared" si="32"/>
        <v>1.4798201202038388</v>
      </c>
      <c r="D353" s="4">
        <f t="shared" si="33"/>
        <v>1.355736645821776</v>
      </c>
      <c r="F353" s="4"/>
      <c r="G353" s="4"/>
      <c r="H353" s="4"/>
      <c r="I353" s="4"/>
    </row>
    <row r="354" spans="1:9" ht="12.75">
      <c r="A354" s="4">
        <f t="shared" si="30"/>
        <v>0.03831186849557327</v>
      </c>
      <c r="B354" s="4">
        <f t="shared" si="31"/>
        <v>1.5286967504565236</v>
      </c>
      <c r="C354" s="4">
        <f t="shared" si="32"/>
        <v>1.2214497294271058</v>
      </c>
      <c r="D354" s="4">
        <f t="shared" si="33"/>
        <v>1.1190307023070425</v>
      </c>
      <c r="F354" s="4"/>
      <c r="G354" s="4"/>
      <c r="H354" s="4"/>
      <c r="I354" s="4"/>
    </row>
    <row r="355" spans="1:9" ht="12.75">
      <c r="A355" s="4">
        <f t="shared" si="30"/>
        <v>0.046415888336128266</v>
      </c>
      <c r="B355" s="4">
        <f t="shared" si="31"/>
        <v>1.2617941680506817</v>
      </c>
      <c r="C355" s="4">
        <f t="shared" si="32"/>
        <v>1.0081897247365335</v>
      </c>
      <c r="D355" s="4">
        <f t="shared" si="33"/>
        <v>0.9236526256212552</v>
      </c>
      <c r="F355" s="4"/>
      <c r="G355" s="4"/>
      <c r="H355" s="4"/>
      <c r="I355" s="4"/>
    </row>
    <row r="356" spans="1:9" ht="12.75">
      <c r="A356" s="4">
        <f t="shared" si="30"/>
        <v>0.056234132519035494</v>
      </c>
      <c r="B356" s="4">
        <f t="shared" si="31"/>
        <v>1.0414911902685622</v>
      </c>
      <c r="C356" s="4">
        <f t="shared" si="32"/>
        <v>0.8321640224110436</v>
      </c>
      <c r="D356" s="4">
        <f t="shared" si="33"/>
        <v>0.7623867432578721</v>
      </c>
      <c r="F356" s="4"/>
      <c r="G356" s="4"/>
      <c r="H356" s="4"/>
      <c r="I356" s="4"/>
    </row>
    <row r="357" spans="1:9" ht="12.75">
      <c r="A357" s="4">
        <f t="shared" si="30"/>
        <v>0.06812920690579685</v>
      </c>
      <c r="B357" s="4">
        <f t="shared" si="31"/>
        <v>0.8596518707132759</v>
      </c>
      <c r="C357" s="4">
        <f t="shared" si="32"/>
        <v>0.6868716696999244</v>
      </c>
      <c r="D357" s="4">
        <f t="shared" si="33"/>
        <v>0.6292772089070162</v>
      </c>
      <c r="F357" s="4"/>
      <c r="G357" s="4"/>
      <c r="H357" s="4"/>
      <c r="I357" s="4"/>
    </row>
    <row r="358" spans="1:9" ht="12.75">
      <c r="A358" s="4">
        <f t="shared" si="30"/>
        <v>0.08254041852680273</v>
      </c>
      <c r="B358" s="4">
        <f t="shared" si="31"/>
        <v>0.7095607175189924</v>
      </c>
      <c r="C358" s="4">
        <f t="shared" si="32"/>
        <v>0.56694675280115</v>
      </c>
      <c r="D358" s="4">
        <f t="shared" si="33"/>
        <v>0.5194080420817222</v>
      </c>
      <c r="F358" s="4"/>
      <c r="G358" s="4"/>
      <c r="H358" s="4"/>
      <c r="I358" s="4"/>
    </row>
    <row r="359" spans="1:9" ht="12.75">
      <c r="A359" s="4">
        <f>A256</f>
        <v>0.10000000000000109</v>
      </c>
      <c r="B359" s="4">
        <f t="shared" si="31"/>
        <v>0.5856747031238341</v>
      </c>
      <c r="C359" s="4">
        <f t="shared" si="32"/>
        <v>0.46796022387300673</v>
      </c>
      <c r="D359" s="4">
        <f t="shared" si="33"/>
        <v>0.428721571902466</v>
      </c>
      <c r="F359" s="4"/>
      <c r="G359" s="4"/>
      <c r="H359" s="4"/>
      <c r="I359" s="4"/>
    </row>
    <row r="360" spans="1:9" ht="12.75">
      <c r="A360" s="4"/>
      <c r="B360" s="7"/>
      <c r="C360" s="7"/>
      <c r="D360" s="7"/>
      <c r="F360" s="4"/>
      <c r="G360" s="4"/>
      <c r="H360" s="4"/>
      <c r="I360" s="4"/>
    </row>
    <row r="361" spans="1:9" ht="12.75">
      <c r="A361" s="4"/>
      <c r="B361" s="7"/>
      <c r="C361" s="7"/>
      <c r="D361" s="7"/>
      <c r="F361" s="4"/>
      <c r="G361" s="4"/>
      <c r="H361" s="4"/>
      <c r="I361" s="4"/>
    </row>
    <row r="362" spans="1:9" ht="12.75">
      <c r="A362" s="4"/>
      <c r="B362" s="7"/>
      <c r="C362" s="7"/>
      <c r="D362" s="7"/>
      <c r="F362" s="4"/>
      <c r="G362" s="4"/>
      <c r="H362" s="4"/>
      <c r="I362" s="4"/>
    </row>
    <row r="363" spans="1:9" ht="12.75">
      <c r="A363" s="4"/>
      <c r="B363" s="7"/>
      <c r="C363" s="7"/>
      <c r="D363" s="7"/>
      <c r="F363" s="4"/>
      <c r="G363" s="4"/>
      <c r="H363" s="4"/>
      <c r="I363" s="4"/>
    </row>
    <row r="364" spans="1:9" ht="12.75">
      <c r="A364" s="4"/>
      <c r="B364" s="7"/>
      <c r="C364" s="7"/>
      <c r="D364" s="7"/>
      <c r="F364" s="4"/>
      <c r="G364" s="4"/>
      <c r="H364" s="4"/>
      <c r="I364" s="4"/>
    </row>
    <row r="365" spans="1:7" ht="12.75">
      <c r="A365" s="4"/>
      <c r="B365" s="9" t="s">
        <v>31</v>
      </c>
      <c r="C365" s="7"/>
      <c r="D365" s="7"/>
      <c r="F365" s="4"/>
      <c r="G365" s="4"/>
    </row>
    <row r="366" spans="1:6" ht="12.75">
      <c r="A366" s="4"/>
      <c r="B366" s="7">
        <v>0.01</v>
      </c>
      <c r="C366" s="7">
        <v>0.001</v>
      </c>
      <c r="D366" s="7">
        <v>0.0001</v>
      </c>
      <c r="E366" s="7">
        <v>1E-05</v>
      </c>
      <c r="F366" s="7">
        <v>1E-06</v>
      </c>
    </row>
    <row r="367" spans="1:13" ht="12.75">
      <c r="A367" s="11" t="s">
        <v>9</v>
      </c>
      <c r="B367" s="12" t="s">
        <v>30</v>
      </c>
      <c r="C367" s="12" t="s">
        <v>29</v>
      </c>
      <c r="D367" s="12" t="s">
        <v>28</v>
      </c>
      <c r="E367" s="12" t="s">
        <v>27</v>
      </c>
      <c r="F367" s="12" t="s">
        <v>26</v>
      </c>
      <c r="J367" s="12"/>
      <c r="K367" s="12"/>
      <c r="L367" s="12"/>
      <c r="M367" s="12"/>
    </row>
    <row r="368" spans="1:8" ht="12.75">
      <c r="A368" s="13">
        <v>-55</v>
      </c>
      <c r="B368" s="7">
        <f aca="true" t="shared" si="34" ref="B368:F377">$A$32*$F$26*($A368+$F$23)*LN(B$366/($F$29/EXP($F$30/($A368+$F$23))))</f>
        <v>0.8729299512357893</v>
      </c>
      <c r="C368" s="7">
        <f t="shared" si="34"/>
        <v>0.7940902376175323</v>
      </c>
      <c r="D368" s="7">
        <f t="shared" si="34"/>
        <v>0.715250523999275</v>
      </c>
      <c r="E368" s="7">
        <f t="shared" si="34"/>
        <v>0.6364108103810178</v>
      </c>
      <c r="F368" s="7">
        <f t="shared" si="34"/>
        <v>0.5575710967627606</v>
      </c>
    </row>
    <row r="369" spans="1:13" ht="12.75">
      <c r="A369" s="13">
        <f>A368+1</f>
        <v>-54</v>
      </c>
      <c r="B369" s="7">
        <f t="shared" si="34"/>
        <v>0.8712931414775305</v>
      </c>
      <c r="C369" s="7">
        <f t="shared" si="34"/>
        <v>0.7920920264674867</v>
      </c>
      <c r="D369" s="7">
        <f t="shared" si="34"/>
        <v>0.7128909114574428</v>
      </c>
      <c r="E369" s="7">
        <f t="shared" si="34"/>
        <v>0.6336897964473989</v>
      </c>
      <c r="F369" s="7">
        <f t="shared" si="34"/>
        <v>0.5544886814373551</v>
      </c>
      <c r="J369" s="14"/>
      <c r="K369" s="14"/>
      <c r="L369" s="14"/>
      <c r="M369" s="14"/>
    </row>
    <row r="370" spans="1:13" ht="12.75">
      <c r="A370" s="13">
        <f aca="true" t="shared" si="35" ref="A370:A433">A369+1</f>
        <v>-53</v>
      </c>
      <c r="B370" s="7">
        <f t="shared" si="34"/>
        <v>0.8696563317192713</v>
      </c>
      <c r="C370" s="7">
        <f t="shared" si="34"/>
        <v>0.7900938153174408</v>
      </c>
      <c r="D370" s="7">
        <f t="shared" si="34"/>
        <v>0.7105312989156103</v>
      </c>
      <c r="E370" s="7">
        <f t="shared" si="34"/>
        <v>0.6309687825137797</v>
      </c>
      <c r="F370" s="7">
        <f t="shared" si="34"/>
        <v>0.5514062661119492</v>
      </c>
      <c r="J370" s="14"/>
      <c r="K370" s="14"/>
      <c r="L370" s="14"/>
      <c r="M370" s="14"/>
    </row>
    <row r="371" spans="1:13" ht="12.75">
      <c r="A371" s="13">
        <f t="shared" si="35"/>
        <v>-52</v>
      </c>
      <c r="B371" s="7">
        <f t="shared" si="34"/>
        <v>0.8680195219610124</v>
      </c>
      <c r="C371" s="7">
        <f t="shared" si="34"/>
        <v>0.7880956041673953</v>
      </c>
      <c r="D371" s="7">
        <f t="shared" si="34"/>
        <v>0.7081716863737781</v>
      </c>
      <c r="E371" s="7">
        <f t="shared" si="34"/>
        <v>0.628247768580161</v>
      </c>
      <c r="F371" s="7">
        <f t="shared" si="34"/>
        <v>0.5483238507865438</v>
      </c>
      <c r="J371" s="14"/>
      <c r="K371" s="14"/>
      <c r="L371" s="14"/>
      <c r="M371" s="14"/>
    </row>
    <row r="372" spans="1:13" ht="12.75">
      <c r="A372" s="13">
        <f t="shared" si="35"/>
        <v>-51</v>
      </c>
      <c r="B372" s="7">
        <f t="shared" si="34"/>
        <v>0.8663827122027533</v>
      </c>
      <c r="C372" s="7">
        <f t="shared" si="34"/>
        <v>0.7860973930173496</v>
      </c>
      <c r="D372" s="7">
        <f t="shared" si="34"/>
        <v>0.7058120738319458</v>
      </c>
      <c r="E372" s="7">
        <f t="shared" si="34"/>
        <v>0.625526754646542</v>
      </c>
      <c r="F372" s="7">
        <f t="shared" si="34"/>
        <v>0.5452414354611381</v>
      </c>
      <c r="J372" s="14"/>
      <c r="K372" s="14"/>
      <c r="L372" s="14"/>
      <c r="M372" s="14"/>
    </row>
    <row r="373" spans="1:13" ht="12.75">
      <c r="A373" s="13">
        <f t="shared" si="35"/>
        <v>-50</v>
      </c>
      <c r="B373" s="7">
        <f t="shared" si="34"/>
        <v>0.8647459024444941</v>
      </c>
      <c r="C373" s="7">
        <f t="shared" si="34"/>
        <v>0.7840991818673038</v>
      </c>
      <c r="D373" s="7">
        <f t="shared" si="34"/>
        <v>0.7034524612901133</v>
      </c>
      <c r="E373" s="7">
        <f t="shared" si="34"/>
        <v>0.6228057407129228</v>
      </c>
      <c r="F373" s="7">
        <f t="shared" si="34"/>
        <v>0.5421590201357324</v>
      </c>
      <c r="J373" s="14"/>
      <c r="K373" s="14"/>
      <c r="L373" s="14"/>
      <c r="M373" s="14"/>
    </row>
    <row r="374" spans="1:13" ht="12.75">
      <c r="A374" s="13">
        <f t="shared" si="35"/>
        <v>-49</v>
      </c>
      <c r="B374" s="7">
        <f t="shared" si="34"/>
        <v>0.863109092686235</v>
      </c>
      <c r="C374" s="7">
        <f t="shared" si="34"/>
        <v>0.782100970717258</v>
      </c>
      <c r="D374" s="7">
        <f t="shared" si="34"/>
        <v>0.7010928487482808</v>
      </c>
      <c r="E374" s="7">
        <f t="shared" si="34"/>
        <v>0.6200847267793037</v>
      </c>
      <c r="F374" s="7">
        <f t="shared" si="34"/>
        <v>0.5390766048103267</v>
      </c>
      <c r="J374" s="14"/>
      <c r="K374" s="14"/>
      <c r="L374" s="14"/>
      <c r="M374" s="14"/>
    </row>
    <row r="375" spans="1:13" ht="12.75">
      <c r="A375" s="13">
        <f t="shared" si="35"/>
        <v>-48</v>
      </c>
      <c r="B375" s="7">
        <f t="shared" si="34"/>
        <v>0.861472282927976</v>
      </c>
      <c r="C375" s="7">
        <f t="shared" si="34"/>
        <v>0.7801027595672123</v>
      </c>
      <c r="D375" s="7">
        <f t="shared" si="34"/>
        <v>0.6987332362064486</v>
      </c>
      <c r="E375" s="7">
        <f t="shared" si="34"/>
        <v>0.6173637128456848</v>
      </c>
      <c r="F375" s="7">
        <f t="shared" si="34"/>
        <v>0.5359941894849211</v>
      </c>
      <c r="J375" s="14"/>
      <c r="K375" s="14"/>
      <c r="L375" s="14"/>
      <c r="M375" s="14"/>
    </row>
    <row r="376" spans="1:13" ht="12.75">
      <c r="A376" s="13">
        <f t="shared" si="35"/>
        <v>-47</v>
      </c>
      <c r="B376" s="7">
        <f t="shared" si="34"/>
        <v>0.859835473169717</v>
      </c>
      <c r="C376" s="7">
        <f t="shared" si="34"/>
        <v>0.7781045484171666</v>
      </c>
      <c r="D376" s="7">
        <f t="shared" si="34"/>
        <v>0.6963736236646162</v>
      </c>
      <c r="E376" s="7">
        <f t="shared" si="34"/>
        <v>0.6146426989120658</v>
      </c>
      <c r="F376" s="7">
        <f t="shared" si="34"/>
        <v>0.5329117741595154</v>
      </c>
      <c r="J376" s="14"/>
      <c r="K376" s="14"/>
      <c r="L376" s="14"/>
      <c r="M376" s="14"/>
    </row>
    <row r="377" spans="1:13" ht="12.75">
      <c r="A377" s="13">
        <f t="shared" si="35"/>
        <v>-46</v>
      </c>
      <c r="B377" s="7">
        <f t="shared" si="34"/>
        <v>0.8581986634114581</v>
      </c>
      <c r="C377" s="7">
        <f t="shared" si="34"/>
        <v>0.7761063372671212</v>
      </c>
      <c r="D377" s="7">
        <f t="shared" si="34"/>
        <v>0.694014011122784</v>
      </c>
      <c r="E377" s="7">
        <f t="shared" si="34"/>
        <v>0.611921684978447</v>
      </c>
      <c r="F377" s="7">
        <f t="shared" si="34"/>
        <v>0.52982935883411</v>
      </c>
      <c r="J377" s="14"/>
      <c r="K377" s="14"/>
      <c r="L377" s="14"/>
      <c r="M377" s="14"/>
    </row>
    <row r="378" spans="1:13" ht="12.75">
      <c r="A378" s="13">
        <f t="shared" si="35"/>
        <v>-45</v>
      </c>
      <c r="B378" s="7">
        <f aca="true" t="shared" si="36" ref="B378:F387">$A$32*$F$26*($A378+$F$23)*LN(B$366/($F$29/EXP($F$30/($A378+$F$23))))</f>
        <v>0.856561853653199</v>
      </c>
      <c r="C378" s="7">
        <f t="shared" si="36"/>
        <v>0.7741081261170755</v>
      </c>
      <c r="D378" s="7">
        <f t="shared" si="36"/>
        <v>0.6916543985809517</v>
      </c>
      <c r="E378" s="7">
        <f t="shared" si="36"/>
        <v>0.609200671044828</v>
      </c>
      <c r="F378" s="7">
        <f t="shared" si="36"/>
        <v>0.5267469435087043</v>
      </c>
      <c r="J378" s="14"/>
      <c r="K378" s="14"/>
      <c r="L378" s="14"/>
      <c r="M378" s="14"/>
    </row>
    <row r="379" spans="1:13" ht="12.75">
      <c r="A379" s="13">
        <f t="shared" si="35"/>
        <v>-44</v>
      </c>
      <c r="B379" s="7">
        <f t="shared" si="36"/>
        <v>0.8549250438949401</v>
      </c>
      <c r="C379" s="7">
        <f t="shared" si="36"/>
        <v>0.7721099149670297</v>
      </c>
      <c r="D379" s="7">
        <f t="shared" si="36"/>
        <v>0.6892947860391194</v>
      </c>
      <c r="E379" s="7">
        <f t="shared" si="36"/>
        <v>0.606479657111209</v>
      </c>
      <c r="F379" s="7">
        <f t="shared" si="36"/>
        <v>0.5236645281832987</v>
      </c>
      <c r="J379" s="14"/>
      <c r="K379" s="14"/>
      <c r="L379" s="14"/>
      <c r="M379" s="14"/>
    </row>
    <row r="380" spans="1:13" ht="12.75">
      <c r="A380" s="13">
        <f t="shared" si="35"/>
        <v>-43</v>
      </c>
      <c r="B380" s="7">
        <f t="shared" si="36"/>
        <v>0.853288234136681</v>
      </c>
      <c r="C380" s="7">
        <f t="shared" si="36"/>
        <v>0.770111703816984</v>
      </c>
      <c r="D380" s="7">
        <f t="shared" si="36"/>
        <v>0.686935173497287</v>
      </c>
      <c r="E380" s="7">
        <f t="shared" si="36"/>
        <v>0.60375864317759</v>
      </c>
      <c r="F380" s="7">
        <f t="shared" si="36"/>
        <v>0.520582112857893</v>
      </c>
      <c r="J380" s="14"/>
      <c r="K380" s="14"/>
      <c r="L380" s="14"/>
      <c r="M380" s="14"/>
    </row>
    <row r="381" spans="1:13" ht="12.75">
      <c r="A381" s="13">
        <f t="shared" si="35"/>
        <v>-42</v>
      </c>
      <c r="B381" s="7">
        <f t="shared" si="36"/>
        <v>0.8516514243784218</v>
      </c>
      <c r="C381" s="7">
        <f t="shared" si="36"/>
        <v>0.7681134926669383</v>
      </c>
      <c r="D381" s="7">
        <f t="shared" si="36"/>
        <v>0.6845755609554546</v>
      </c>
      <c r="E381" s="7">
        <f t="shared" si="36"/>
        <v>0.6010376292439709</v>
      </c>
      <c r="F381" s="7">
        <f t="shared" si="36"/>
        <v>0.5174996975324873</v>
      </c>
      <c r="J381" s="14"/>
      <c r="K381" s="14"/>
      <c r="L381" s="14"/>
      <c r="M381" s="14"/>
    </row>
    <row r="382" spans="1:13" ht="12.75">
      <c r="A382" s="13">
        <f t="shared" si="35"/>
        <v>-41</v>
      </c>
      <c r="B382" s="7">
        <f t="shared" si="36"/>
        <v>0.8500146146201627</v>
      </c>
      <c r="C382" s="7">
        <f t="shared" si="36"/>
        <v>0.7661152815168926</v>
      </c>
      <c r="D382" s="7">
        <f t="shared" si="36"/>
        <v>0.6822159484136222</v>
      </c>
      <c r="E382" s="7">
        <f t="shared" si="36"/>
        <v>0.598316615310352</v>
      </c>
      <c r="F382" s="7">
        <f t="shared" si="36"/>
        <v>0.5144172822070817</v>
      </c>
      <c r="J382" s="14"/>
      <c r="K382" s="14"/>
      <c r="L382" s="14"/>
      <c r="M382" s="14"/>
    </row>
    <row r="383" spans="1:13" ht="12.75">
      <c r="A383" s="13">
        <f t="shared" si="35"/>
        <v>-40</v>
      </c>
      <c r="B383" s="7">
        <f t="shared" si="36"/>
        <v>0.8483778048619036</v>
      </c>
      <c r="C383" s="7">
        <f t="shared" si="36"/>
        <v>0.7641170703668468</v>
      </c>
      <c r="D383" s="7">
        <f t="shared" si="36"/>
        <v>0.6798563358717898</v>
      </c>
      <c r="E383" s="7">
        <f t="shared" si="36"/>
        <v>0.5955956013767328</v>
      </c>
      <c r="F383" s="7">
        <f t="shared" si="36"/>
        <v>0.511334866881676</v>
      </c>
      <c r="J383" s="14"/>
      <c r="K383" s="14"/>
      <c r="L383" s="14"/>
      <c r="M383" s="14"/>
    </row>
    <row r="384" spans="1:13" ht="12.75">
      <c r="A384" s="13">
        <f t="shared" si="35"/>
        <v>-39</v>
      </c>
      <c r="B384" s="7">
        <f t="shared" si="36"/>
        <v>0.8467409951036448</v>
      </c>
      <c r="C384" s="7">
        <f t="shared" si="36"/>
        <v>0.7621188592168012</v>
      </c>
      <c r="D384" s="7">
        <f t="shared" si="36"/>
        <v>0.6774967233299577</v>
      </c>
      <c r="E384" s="7">
        <f t="shared" si="36"/>
        <v>0.592874587443114</v>
      </c>
      <c r="F384" s="7">
        <f t="shared" si="36"/>
        <v>0.5082524515562705</v>
      </c>
      <c r="J384" s="14"/>
      <c r="K384" s="14"/>
      <c r="L384" s="14"/>
      <c r="M384" s="14"/>
    </row>
    <row r="385" spans="1:13" ht="12.75">
      <c r="A385" s="13">
        <f t="shared" si="35"/>
        <v>-38</v>
      </c>
      <c r="B385" s="7">
        <f t="shared" si="36"/>
        <v>0.8451041853453856</v>
      </c>
      <c r="C385" s="7">
        <f t="shared" si="36"/>
        <v>0.7601206480667554</v>
      </c>
      <c r="D385" s="7">
        <f t="shared" si="36"/>
        <v>0.6751371107881252</v>
      </c>
      <c r="E385" s="7">
        <f t="shared" si="36"/>
        <v>0.5901535735094949</v>
      </c>
      <c r="F385" s="7">
        <f t="shared" si="36"/>
        <v>0.5051700362308646</v>
      </c>
      <c r="J385" s="14"/>
      <c r="K385" s="14"/>
      <c r="L385" s="14"/>
      <c r="M385" s="14"/>
    </row>
    <row r="386" spans="1:13" ht="12.75">
      <c r="A386" s="13">
        <f t="shared" si="35"/>
        <v>-37</v>
      </c>
      <c r="B386" s="7">
        <f t="shared" si="36"/>
        <v>0.8434673755871267</v>
      </c>
      <c r="C386" s="7">
        <f t="shared" si="36"/>
        <v>0.7581224369167099</v>
      </c>
      <c r="D386" s="7">
        <f t="shared" si="36"/>
        <v>0.672777498246293</v>
      </c>
      <c r="E386" s="7">
        <f t="shared" si="36"/>
        <v>0.5874325595758761</v>
      </c>
      <c r="F386" s="7">
        <f t="shared" si="36"/>
        <v>0.5020876209054592</v>
      </c>
      <c r="J386" s="14"/>
      <c r="K386" s="14"/>
      <c r="L386" s="14"/>
      <c r="M386" s="14"/>
    </row>
    <row r="387" spans="1:13" ht="12.75">
      <c r="A387" s="13">
        <f t="shared" si="35"/>
        <v>-36</v>
      </c>
      <c r="B387" s="7">
        <f t="shared" si="36"/>
        <v>0.8418305658288675</v>
      </c>
      <c r="C387" s="7">
        <f t="shared" si="36"/>
        <v>0.756124225766664</v>
      </c>
      <c r="D387" s="7">
        <f t="shared" si="36"/>
        <v>0.6704178857044605</v>
      </c>
      <c r="E387" s="7">
        <f t="shared" si="36"/>
        <v>0.584711545642257</v>
      </c>
      <c r="F387" s="7">
        <f t="shared" si="36"/>
        <v>0.49900520558005346</v>
      </c>
      <c r="J387" s="14"/>
      <c r="K387" s="14"/>
      <c r="L387" s="14"/>
      <c r="M387" s="14"/>
    </row>
    <row r="388" spans="1:13" ht="12.75">
      <c r="A388" s="13">
        <f t="shared" si="35"/>
        <v>-35</v>
      </c>
      <c r="B388" s="7">
        <f aca="true" t="shared" si="37" ref="B388:F397">$A$32*$F$26*($A388+$F$23)*LN(B$366/($F$29/EXP($F$30/($A388+$F$23))))</f>
        <v>0.8401937560706084</v>
      </c>
      <c r="C388" s="7">
        <f t="shared" si="37"/>
        <v>0.7541260146166184</v>
      </c>
      <c r="D388" s="7">
        <f t="shared" si="37"/>
        <v>0.6680582731626282</v>
      </c>
      <c r="E388" s="7">
        <f t="shared" si="37"/>
        <v>0.5819905317086381</v>
      </c>
      <c r="F388" s="7">
        <f t="shared" si="37"/>
        <v>0.49592279025464786</v>
      </c>
      <c r="J388" s="14"/>
      <c r="K388" s="14"/>
      <c r="L388" s="14"/>
      <c r="M388" s="14"/>
    </row>
    <row r="389" spans="1:13" ht="12.75">
      <c r="A389" s="13">
        <f t="shared" si="35"/>
        <v>-34</v>
      </c>
      <c r="B389" s="7">
        <f t="shared" si="37"/>
        <v>0.8385569463123494</v>
      </c>
      <c r="C389" s="7">
        <f t="shared" si="37"/>
        <v>0.7521278034665727</v>
      </c>
      <c r="D389" s="7">
        <f t="shared" si="37"/>
        <v>0.6656986606207959</v>
      </c>
      <c r="E389" s="7">
        <f t="shared" si="37"/>
        <v>0.5792695177750191</v>
      </c>
      <c r="F389" s="7">
        <f t="shared" si="37"/>
        <v>0.49284037492924226</v>
      </c>
      <c r="J389" s="14"/>
      <c r="K389" s="14"/>
      <c r="L389" s="14"/>
      <c r="M389" s="14"/>
    </row>
    <row r="390" spans="1:13" ht="12.75">
      <c r="A390" s="13">
        <f t="shared" si="35"/>
        <v>-33</v>
      </c>
      <c r="B390" s="7">
        <f t="shared" si="37"/>
        <v>0.8369201365540905</v>
      </c>
      <c r="C390" s="7">
        <f t="shared" si="37"/>
        <v>0.7501295923165271</v>
      </c>
      <c r="D390" s="7">
        <f t="shared" si="37"/>
        <v>0.6633390480789636</v>
      </c>
      <c r="E390" s="7">
        <f t="shared" si="37"/>
        <v>0.5765485038414001</v>
      </c>
      <c r="F390" s="7">
        <f t="shared" si="37"/>
        <v>0.4897579596038366</v>
      </c>
      <c r="J390" s="14"/>
      <c r="K390" s="14"/>
      <c r="L390" s="14"/>
      <c r="M390" s="14"/>
    </row>
    <row r="391" spans="1:13" ht="12.75">
      <c r="A391" s="13">
        <f t="shared" si="35"/>
        <v>-32</v>
      </c>
      <c r="B391" s="7">
        <f t="shared" si="37"/>
        <v>0.8352833267958313</v>
      </c>
      <c r="C391" s="7">
        <f t="shared" si="37"/>
        <v>0.7481313811664813</v>
      </c>
      <c r="D391" s="7">
        <f t="shared" si="37"/>
        <v>0.6609794355371311</v>
      </c>
      <c r="E391" s="7">
        <f t="shared" si="37"/>
        <v>0.5738274899077811</v>
      </c>
      <c r="F391" s="7">
        <f t="shared" si="37"/>
        <v>0.4866755442784309</v>
      </c>
      <c r="J391" s="14"/>
      <c r="K391" s="14"/>
      <c r="L391" s="14"/>
      <c r="M391" s="14"/>
    </row>
    <row r="392" spans="1:13" ht="12.75">
      <c r="A392" s="13">
        <f t="shared" si="35"/>
        <v>-31</v>
      </c>
      <c r="B392" s="7">
        <f t="shared" si="37"/>
        <v>0.8336465170375724</v>
      </c>
      <c r="C392" s="7">
        <f t="shared" si="37"/>
        <v>0.7461331700164358</v>
      </c>
      <c r="D392" s="7">
        <f t="shared" si="37"/>
        <v>0.658619822995299</v>
      </c>
      <c r="E392" s="7">
        <f t="shared" si="37"/>
        <v>0.5711064759741622</v>
      </c>
      <c r="F392" s="7">
        <f t="shared" si="37"/>
        <v>0.4835931289530254</v>
      </c>
      <c r="J392" s="14"/>
      <c r="K392" s="14"/>
      <c r="L392" s="14"/>
      <c r="M392" s="14"/>
    </row>
    <row r="393" spans="1:13" ht="12.75">
      <c r="A393" s="13">
        <f t="shared" si="35"/>
        <v>-30</v>
      </c>
      <c r="B393" s="7">
        <f t="shared" si="37"/>
        <v>0.8320097072793133</v>
      </c>
      <c r="C393" s="7">
        <f t="shared" si="37"/>
        <v>0.74413495886639</v>
      </c>
      <c r="D393" s="7">
        <f t="shared" si="37"/>
        <v>0.6562602104534666</v>
      </c>
      <c r="E393" s="7">
        <f t="shared" si="37"/>
        <v>0.5683854620405432</v>
      </c>
      <c r="F393" s="7">
        <f t="shared" si="37"/>
        <v>0.4805107136276197</v>
      </c>
      <c r="J393" s="14"/>
      <c r="K393" s="14"/>
      <c r="L393" s="14"/>
      <c r="M393" s="14"/>
    </row>
    <row r="394" spans="1:13" ht="12.75">
      <c r="A394" s="13">
        <f t="shared" si="35"/>
        <v>-29</v>
      </c>
      <c r="B394" s="7">
        <f t="shared" si="37"/>
        <v>0.8303728975210543</v>
      </c>
      <c r="C394" s="7">
        <f t="shared" si="37"/>
        <v>0.7421367477163443</v>
      </c>
      <c r="D394" s="7">
        <f t="shared" si="37"/>
        <v>0.6539005979116341</v>
      </c>
      <c r="E394" s="7">
        <f t="shared" si="37"/>
        <v>0.5656644481069242</v>
      </c>
      <c r="F394" s="7">
        <f t="shared" si="37"/>
        <v>0.477428298302214</v>
      </c>
      <c r="J394" s="14"/>
      <c r="K394" s="14"/>
      <c r="L394" s="14"/>
      <c r="M394" s="14"/>
    </row>
    <row r="395" spans="1:13" ht="12.75">
      <c r="A395" s="13">
        <f t="shared" si="35"/>
        <v>-28</v>
      </c>
      <c r="B395" s="7">
        <f t="shared" si="37"/>
        <v>0.8287360877627953</v>
      </c>
      <c r="C395" s="7">
        <f t="shared" si="37"/>
        <v>0.7401385365662987</v>
      </c>
      <c r="D395" s="7">
        <f t="shared" si="37"/>
        <v>0.651540985369802</v>
      </c>
      <c r="E395" s="7">
        <f t="shared" si="37"/>
        <v>0.5629434341733053</v>
      </c>
      <c r="F395" s="7">
        <f t="shared" si="37"/>
        <v>0.4743458829768085</v>
      </c>
      <c r="J395" s="14"/>
      <c r="K395" s="14"/>
      <c r="L395" s="14"/>
      <c r="M395" s="14"/>
    </row>
    <row r="396" spans="1:13" ht="12.75">
      <c r="A396" s="13">
        <f t="shared" si="35"/>
        <v>-27</v>
      </c>
      <c r="B396" s="7">
        <f t="shared" si="37"/>
        <v>0.8270992780045361</v>
      </c>
      <c r="C396" s="7">
        <f t="shared" si="37"/>
        <v>0.7381403254162529</v>
      </c>
      <c r="D396" s="7">
        <f t="shared" si="37"/>
        <v>0.6491813728279695</v>
      </c>
      <c r="E396" s="7">
        <f t="shared" si="37"/>
        <v>0.5602224202396862</v>
      </c>
      <c r="F396" s="7">
        <f t="shared" si="37"/>
        <v>0.4712634676514028</v>
      </c>
      <c r="J396" s="14"/>
      <c r="K396" s="14"/>
      <c r="L396" s="14"/>
      <c r="M396" s="14"/>
    </row>
    <row r="397" spans="1:13" ht="12.75">
      <c r="A397" s="13">
        <f t="shared" si="35"/>
        <v>-26</v>
      </c>
      <c r="B397" s="7">
        <f t="shared" si="37"/>
        <v>0.825462468246277</v>
      </c>
      <c r="C397" s="7">
        <f t="shared" si="37"/>
        <v>0.7361421142662071</v>
      </c>
      <c r="D397" s="7">
        <f t="shared" si="37"/>
        <v>0.646821760286137</v>
      </c>
      <c r="E397" s="7">
        <f t="shared" si="37"/>
        <v>0.5575014063060671</v>
      </c>
      <c r="F397" s="7">
        <f t="shared" si="37"/>
        <v>0.46818105232599705</v>
      </c>
      <c r="J397" s="14"/>
      <c r="K397" s="14"/>
      <c r="L397" s="14"/>
      <c r="M397" s="14"/>
    </row>
    <row r="398" spans="1:13" ht="12.75">
      <c r="A398" s="13">
        <f t="shared" si="35"/>
        <v>-25</v>
      </c>
      <c r="B398" s="7">
        <f aca="true" t="shared" si="38" ref="B398:F407">$A$32*$F$26*($A398+$F$23)*LN(B$366/($F$29/EXP($F$30/($A398+$F$23))))</f>
        <v>0.823825658488018</v>
      </c>
      <c r="C398" s="7">
        <f t="shared" si="38"/>
        <v>0.7341439031161614</v>
      </c>
      <c r="D398" s="7">
        <f t="shared" si="38"/>
        <v>0.6444621477443048</v>
      </c>
      <c r="E398" s="7">
        <f t="shared" si="38"/>
        <v>0.5547803923724481</v>
      </c>
      <c r="F398" s="7">
        <f t="shared" si="38"/>
        <v>0.46509863700059145</v>
      </c>
      <c r="J398" s="14"/>
      <c r="K398" s="14"/>
      <c r="L398" s="14"/>
      <c r="M398" s="14"/>
    </row>
    <row r="399" spans="1:13" ht="12.75">
      <c r="A399" s="13">
        <f t="shared" si="35"/>
        <v>-24</v>
      </c>
      <c r="B399" s="7">
        <f t="shared" si="38"/>
        <v>0.822188848729759</v>
      </c>
      <c r="C399" s="7">
        <f t="shared" si="38"/>
        <v>0.7321456919661158</v>
      </c>
      <c r="D399" s="7">
        <f t="shared" si="38"/>
        <v>0.6421025352024725</v>
      </c>
      <c r="E399" s="7">
        <f t="shared" si="38"/>
        <v>0.5520593784388292</v>
      </c>
      <c r="F399" s="7">
        <f t="shared" si="38"/>
        <v>0.46201622167518586</v>
      </c>
      <c r="J399" s="14"/>
      <c r="K399" s="14"/>
      <c r="L399" s="14"/>
      <c r="M399" s="14"/>
    </row>
    <row r="400" spans="1:13" ht="12.75">
      <c r="A400" s="13">
        <f t="shared" si="35"/>
        <v>-23</v>
      </c>
      <c r="B400" s="7">
        <f t="shared" si="38"/>
        <v>0.8205520389715</v>
      </c>
      <c r="C400" s="7">
        <f t="shared" si="38"/>
        <v>0.7301474808160702</v>
      </c>
      <c r="D400" s="7">
        <f t="shared" si="38"/>
        <v>0.6397429226606401</v>
      </c>
      <c r="E400" s="7">
        <f t="shared" si="38"/>
        <v>0.5493383645052102</v>
      </c>
      <c r="F400" s="7">
        <f t="shared" si="38"/>
        <v>0.4589338063497803</v>
      </c>
      <c r="J400" s="14"/>
      <c r="K400" s="14"/>
      <c r="L400" s="14"/>
      <c r="M400" s="14"/>
    </row>
    <row r="401" spans="1:13" ht="12.75">
      <c r="A401" s="13">
        <f t="shared" si="35"/>
        <v>-22</v>
      </c>
      <c r="B401" s="7">
        <f t="shared" si="38"/>
        <v>0.818915229213241</v>
      </c>
      <c r="C401" s="7">
        <f t="shared" si="38"/>
        <v>0.7281492696660246</v>
      </c>
      <c r="D401" s="7">
        <f t="shared" si="38"/>
        <v>0.6373833101188079</v>
      </c>
      <c r="E401" s="7">
        <f t="shared" si="38"/>
        <v>0.5466173505715913</v>
      </c>
      <c r="F401" s="7">
        <f t="shared" si="38"/>
        <v>0.4558513910243747</v>
      </c>
      <c r="J401" s="14"/>
      <c r="K401" s="14"/>
      <c r="L401" s="14"/>
      <c r="M401" s="14"/>
    </row>
    <row r="402" spans="1:13" ht="12.75">
      <c r="A402" s="13">
        <f t="shared" si="35"/>
        <v>-21</v>
      </c>
      <c r="B402" s="7">
        <f t="shared" si="38"/>
        <v>0.817278419454982</v>
      </c>
      <c r="C402" s="7">
        <f t="shared" si="38"/>
        <v>0.7261510585159788</v>
      </c>
      <c r="D402" s="7">
        <f t="shared" si="38"/>
        <v>0.6350236975769755</v>
      </c>
      <c r="E402" s="7">
        <f t="shared" si="38"/>
        <v>0.5438963366379723</v>
      </c>
      <c r="F402" s="7">
        <f t="shared" si="38"/>
        <v>0.45276897569896907</v>
      </c>
      <c r="J402" s="14"/>
      <c r="K402" s="14"/>
      <c r="L402" s="14"/>
      <c r="M402" s="14"/>
    </row>
    <row r="403" spans="1:13" ht="12.75">
      <c r="A403" s="13">
        <f t="shared" si="35"/>
        <v>-20</v>
      </c>
      <c r="B403" s="7">
        <f t="shared" si="38"/>
        <v>0.8156416096967227</v>
      </c>
      <c r="C403" s="7">
        <f t="shared" si="38"/>
        <v>0.724152847365933</v>
      </c>
      <c r="D403" s="7">
        <f t="shared" si="38"/>
        <v>0.632664085035143</v>
      </c>
      <c r="E403" s="7">
        <f t="shared" si="38"/>
        <v>0.5411753227043532</v>
      </c>
      <c r="F403" s="7">
        <f t="shared" si="38"/>
        <v>0.4496865603735633</v>
      </c>
      <c r="J403" s="14"/>
      <c r="K403" s="14"/>
      <c r="L403" s="14"/>
      <c r="M403" s="14"/>
    </row>
    <row r="404" spans="1:13" ht="12.75">
      <c r="A404" s="13">
        <f t="shared" si="35"/>
        <v>-19</v>
      </c>
      <c r="B404" s="7">
        <f t="shared" si="38"/>
        <v>0.8140047999384636</v>
      </c>
      <c r="C404" s="7">
        <f t="shared" si="38"/>
        <v>0.7221546362158873</v>
      </c>
      <c r="D404" s="7">
        <f t="shared" si="38"/>
        <v>0.6303044724933107</v>
      </c>
      <c r="E404" s="7">
        <f t="shared" si="38"/>
        <v>0.5384543087707342</v>
      </c>
      <c r="F404" s="7">
        <f t="shared" si="38"/>
        <v>0.4466041450481576</v>
      </c>
      <c r="J404" s="14"/>
      <c r="K404" s="14"/>
      <c r="L404" s="14"/>
      <c r="M404" s="14"/>
    </row>
    <row r="405" spans="1:13" ht="12.75">
      <c r="A405" s="13">
        <f t="shared" si="35"/>
        <v>-18</v>
      </c>
      <c r="B405" s="7">
        <f t="shared" si="38"/>
        <v>0.8123679901802048</v>
      </c>
      <c r="C405" s="7">
        <f t="shared" si="38"/>
        <v>0.7201564250658417</v>
      </c>
      <c r="D405" s="7">
        <f t="shared" si="38"/>
        <v>0.6279448599514784</v>
      </c>
      <c r="E405" s="7">
        <f t="shared" si="38"/>
        <v>0.5357332948371153</v>
      </c>
      <c r="F405" s="7">
        <f t="shared" si="38"/>
        <v>0.4435217297227521</v>
      </c>
      <c r="J405" s="14"/>
      <c r="K405" s="14"/>
      <c r="L405" s="14"/>
      <c r="M405" s="14"/>
    </row>
    <row r="406" spans="1:13" ht="12.75">
      <c r="A406" s="13">
        <f t="shared" si="35"/>
        <v>-17</v>
      </c>
      <c r="B406" s="7">
        <f t="shared" si="38"/>
        <v>0.8107311804219457</v>
      </c>
      <c r="C406" s="7">
        <f t="shared" si="38"/>
        <v>0.718158213915796</v>
      </c>
      <c r="D406" s="7">
        <f t="shared" si="38"/>
        <v>0.6255852474096462</v>
      </c>
      <c r="E406" s="7">
        <f t="shared" si="38"/>
        <v>0.5330122809034964</v>
      </c>
      <c r="F406" s="7">
        <f t="shared" si="38"/>
        <v>0.4404393143973465</v>
      </c>
      <c r="J406" s="14"/>
      <c r="K406" s="14"/>
      <c r="L406" s="14"/>
      <c r="M406" s="14"/>
    </row>
    <row r="407" spans="1:13" ht="12.75">
      <c r="A407" s="13">
        <f t="shared" si="35"/>
        <v>-16</v>
      </c>
      <c r="B407" s="7">
        <f t="shared" si="38"/>
        <v>0.8090943706636867</v>
      </c>
      <c r="C407" s="7">
        <f t="shared" si="38"/>
        <v>0.7161600027657503</v>
      </c>
      <c r="D407" s="7">
        <f t="shared" si="38"/>
        <v>0.6232256348678138</v>
      </c>
      <c r="E407" s="7">
        <f t="shared" si="38"/>
        <v>0.5302912669698774</v>
      </c>
      <c r="F407" s="7">
        <f t="shared" si="38"/>
        <v>0.4373568990719408</v>
      </c>
      <c r="J407" s="14"/>
      <c r="K407" s="14"/>
      <c r="L407" s="14"/>
      <c r="M407" s="14"/>
    </row>
    <row r="408" spans="1:13" ht="12.75">
      <c r="A408" s="13">
        <f t="shared" si="35"/>
        <v>-15</v>
      </c>
      <c r="B408" s="7">
        <f aca="true" t="shared" si="39" ref="B408:F417">$A$32*$F$26*($A408+$F$23)*LN(B$366/($F$29/EXP($F$30/($A408+$F$23))))</f>
        <v>0.8074575609054276</v>
      </c>
      <c r="C408" s="7">
        <f t="shared" si="39"/>
        <v>0.7141617916157046</v>
      </c>
      <c r="D408" s="7">
        <f t="shared" si="39"/>
        <v>0.6208660223259814</v>
      </c>
      <c r="E408" s="7">
        <f t="shared" si="39"/>
        <v>0.5275702530362584</v>
      </c>
      <c r="F408" s="7">
        <f t="shared" si="39"/>
        <v>0.43427448374653516</v>
      </c>
      <c r="J408" s="14"/>
      <c r="K408" s="14"/>
      <c r="L408" s="14"/>
      <c r="M408" s="14"/>
    </row>
    <row r="409" spans="1:13" ht="12.75">
      <c r="A409" s="13">
        <f t="shared" si="35"/>
        <v>-14</v>
      </c>
      <c r="B409" s="7">
        <f t="shared" si="39"/>
        <v>0.8058207511471687</v>
      </c>
      <c r="C409" s="7">
        <f t="shared" si="39"/>
        <v>0.712163580465659</v>
      </c>
      <c r="D409" s="7">
        <f t="shared" si="39"/>
        <v>0.6185064097841492</v>
      </c>
      <c r="E409" s="7">
        <f t="shared" si="39"/>
        <v>0.5248492391026395</v>
      </c>
      <c r="F409" s="7">
        <f t="shared" si="39"/>
        <v>0.4311920684211296</v>
      </c>
      <c r="J409" s="14"/>
      <c r="K409" s="14"/>
      <c r="L409" s="14"/>
      <c r="M409" s="14"/>
    </row>
    <row r="410" spans="1:13" ht="12.75">
      <c r="A410" s="13">
        <f t="shared" si="35"/>
        <v>-13</v>
      </c>
      <c r="B410" s="7">
        <f t="shared" si="39"/>
        <v>0.8041839413889097</v>
      </c>
      <c r="C410" s="7">
        <f t="shared" si="39"/>
        <v>0.7101653693156134</v>
      </c>
      <c r="D410" s="7">
        <f t="shared" si="39"/>
        <v>0.6161467972423168</v>
      </c>
      <c r="E410" s="7">
        <f t="shared" si="39"/>
        <v>0.5221282251690205</v>
      </c>
      <c r="F410" s="7">
        <f t="shared" si="39"/>
        <v>0.42810965309572396</v>
      </c>
      <c r="J410" s="14"/>
      <c r="K410" s="14"/>
      <c r="L410" s="14"/>
      <c r="M410" s="14"/>
    </row>
    <row r="411" spans="1:13" ht="12.75">
      <c r="A411" s="13">
        <f t="shared" si="35"/>
        <v>-12</v>
      </c>
      <c r="B411" s="7">
        <f t="shared" si="39"/>
        <v>0.8025471316306505</v>
      </c>
      <c r="C411" s="7">
        <f t="shared" si="39"/>
        <v>0.7081671581655675</v>
      </c>
      <c r="D411" s="7">
        <f t="shared" si="39"/>
        <v>0.6137871847004844</v>
      </c>
      <c r="E411" s="7">
        <f t="shared" si="39"/>
        <v>0.5194072112354015</v>
      </c>
      <c r="F411" s="7">
        <f t="shared" si="39"/>
        <v>0.4250272377703183</v>
      </c>
      <c r="J411" s="14"/>
      <c r="K411" s="14"/>
      <c r="L411" s="14"/>
      <c r="M411" s="14"/>
    </row>
    <row r="412" spans="1:13" ht="12.75">
      <c r="A412" s="13">
        <f t="shared" si="35"/>
        <v>-11</v>
      </c>
      <c r="B412" s="7">
        <f t="shared" si="39"/>
        <v>0.8009103218723914</v>
      </c>
      <c r="C412" s="7">
        <f t="shared" si="39"/>
        <v>0.7061689470155218</v>
      </c>
      <c r="D412" s="7">
        <f t="shared" si="39"/>
        <v>0.6114275721586521</v>
      </c>
      <c r="E412" s="7">
        <f t="shared" si="39"/>
        <v>0.5166861973017823</v>
      </c>
      <c r="F412" s="7">
        <f t="shared" si="39"/>
        <v>0.4219448224449126</v>
      </c>
      <c r="J412" s="14"/>
      <c r="K412" s="14"/>
      <c r="L412" s="14"/>
      <c r="M412" s="14"/>
    </row>
    <row r="413" spans="1:13" ht="12.75">
      <c r="A413" s="13">
        <f t="shared" si="35"/>
        <v>-10</v>
      </c>
      <c r="B413" s="7">
        <f t="shared" si="39"/>
        <v>0.7992735121141324</v>
      </c>
      <c r="C413" s="7">
        <f t="shared" si="39"/>
        <v>0.7041707358654762</v>
      </c>
      <c r="D413" s="7">
        <f t="shared" si="39"/>
        <v>0.6090679596168198</v>
      </c>
      <c r="E413" s="7">
        <f t="shared" si="39"/>
        <v>0.5139651833681634</v>
      </c>
      <c r="F413" s="7">
        <f t="shared" si="39"/>
        <v>0.41886240711950706</v>
      </c>
      <c r="J413" s="14"/>
      <c r="K413" s="14"/>
      <c r="L413" s="14"/>
      <c r="M413" s="14"/>
    </row>
    <row r="414" spans="1:13" ht="12.75">
      <c r="A414" s="13">
        <f t="shared" si="35"/>
        <v>-9</v>
      </c>
      <c r="B414" s="7">
        <f t="shared" si="39"/>
        <v>0.7976367023558734</v>
      </c>
      <c r="C414" s="7">
        <f t="shared" si="39"/>
        <v>0.7021725247154305</v>
      </c>
      <c r="D414" s="7">
        <f t="shared" si="39"/>
        <v>0.6067083470749874</v>
      </c>
      <c r="E414" s="7">
        <f t="shared" si="39"/>
        <v>0.5112441694345444</v>
      </c>
      <c r="F414" s="7">
        <f t="shared" si="39"/>
        <v>0.4157799917941014</v>
      </c>
      <c r="J414" s="14"/>
      <c r="K414" s="14"/>
      <c r="L414" s="14"/>
      <c r="M414" s="14"/>
    </row>
    <row r="415" spans="1:13" ht="12.75">
      <c r="A415" s="13">
        <f t="shared" si="35"/>
        <v>-8</v>
      </c>
      <c r="B415" s="7">
        <f t="shared" si="39"/>
        <v>0.7959998925976143</v>
      </c>
      <c r="C415" s="7">
        <f t="shared" si="39"/>
        <v>0.7001743135653847</v>
      </c>
      <c r="D415" s="7">
        <f t="shared" si="39"/>
        <v>0.6043487345331551</v>
      </c>
      <c r="E415" s="7">
        <f t="shared" si="39"/>
        <v>0.5085231555009254</v>
      </c>
      <c r="F415" s="7">
        <f t="shared" si="39"/>
        <v>0.4126975764686957</v>
      </c>
      <c r="J415" s="14"/>
      <c r="K415" s="14"/>
      <c r="L415" s="14"/>
      <c r="M415" s="14"/>
    </row>
    <row r="416" spans="1:13" ht="12.75">
      <c r="A416" s="13">
        <f t="shared" si="35"/>
        <v>-7</v>
      </c>
      <c r="B416" s="7">
        <f t="shared" si="39"/>
        <v>0.7943630828393552</v>
      </c>
      <c r="C416" s="7">
        <f t="shared" si="39"/>
        <v>0.698176102415339</v>
      </c>
      <c r="D416" s="7">
        <f t="shared" si="39"/>
        <v>0.6019891219913227</v>
      </c>
      <c r="E416" s="7">
        <f t="shared" si="39"/>
        <v>0.5058021415673064</v>
      </c>
      <c r="F416" s="7">
        <f t="shared" si="39"/>
        <v>0.40961516114329005</v>
      </c>
      <c r="J416" s="14"/>
      <c r="K416" s="14"/>
      <c r="L416" s="14"/>
      <c r="M416" s="14"/>
    </row>
    <row r="417" spans="1:13" ht="12.75">
      <c r="A417" s="13">
        <f t="shared" si="35"/>
        <v>-6</v>
      </c>
      <c r="B417" s="7">
        <f t="shared" si="39"/>
        <v>0.7927262730810962</v>
      </c>
      <c r="C417" s="7">
        <f t="shared" si="39"/>
        <v>0.6961778912652934</v>
      </c>
      <c r="D417" s="7">
        <f t="shared" si="39"/>
        <v>0.5996295094494903</v>
      </c>
      <c r="E417" s="7">
        <f t="shared" si="39"/>
        <v>0.5030811276336874</v>
      </c>
      <c r="F417" s="7">
        <f t="shared" si="39"/>
        <v>0.40653274581788446</v>
      </c>
      <c r="J417" s="14"/>
      <c r="K417" s="14"/>
      <c r="L417" s="14"/>
      <c r="M417" s="14"/>
    </row>
    <row r="418" spans="1:13" ht="12.75">
      <c r="A418" s="13">
        <f t="shared" si="35"/>
        <v>-5</v>
      </c>
      <c r="B418" s="7">
        <f aca="true" t="shared" si="40" ref="B418:F427">$A$32*$F$26*($A418+$F$23)*LN(B$366/($F$29/EXP($F$30/($A418+$F$23))))</f>
        <v>0.791089463322837</v>
      </c>
      <c r="C418" s="7">
        <f t="shared" si="40"/>
        <v>0.6941796801152476</v>
      </c>
      <c r="D418" s="7">
        <f t="shared" si="40"/>
        <v>0.597269896907658</v>
      </c>
      <c r="E418" s="7">
        <f t="shared" si="40"/>
        <v>0.5003601137000684</v>
      </c>
      <c r="F418" s="7">
        <f t="shared" si="40"/>
        <v>0.40345033049247875</v>
      </c>
      <c r="J418" s="14"/>
      <c r="K418" s="14"/>
      <c r="L418" s="14"/>
      <c r="M418" s="14"/>
    </row>
    <row r="419" spans="1:13" ht="12.75">
      <c r="A419" s="13">
        <f t="shared" si="35"/>
        <v>-4</v>
      </c>
      <c r="B419" s="7">
        <f t="shared" si="40"/>
        <v>0.789452653564578</v>
      </c>
      <c r="C419" s="7">
        <f t="shared" si="40"/>
        <v>0.6921814689652019</v>
      </c>
      <c r="D419" s="7">
        <f t="shared" si="40"/>
        <v>0.5949102843658257</v>
      </c>
      <c r="E419" s="7">
        <f t="shared" si="40"/>
        <v>0.4976390997664495</v>
      </c>
      <c r="F419" s="7">
        <f t="shared" si="40"/>
        <v>0.4003679151670732</v>
      </c>
      <c r="J419" s="14"/>
      <c r="K419" s="14"/>
      <c r="L419" s="14"/>
      <c r="M419" s="14"/>
    </row>
    <row r="420" spans="1:13" ht="12.75">
      <c r="A420" s="13">
        <f t="shared" si="35"/>
        <v>-3</v>
      </c>
      <c r="B420" s="7">
        <f t="shared" si="40"/>
        <v>0.7878158438063191</v>
      </c>
      <c r="C420" s="7">
        <f t="shared" si="40"/>
        <v>0.6901832578151563</v>
      </c>
      <c r="D420" s="7">
        <f t="shared" si="40"/>
        <v>0.5925506718239933</v>
      </c>
      <c r="E420" s="7">
        <f t="shared" si="40"/>
        <v>0.49491808583283053</v>
      </c>
      <c r="F420" s="7">
        <f t="shared" si="40"/>
        <v>0.3972854998416676</v>
      </c>
      <c r="J420" s="14"/>
      <c r="K420" s="14"/>
      <c r="L420" s="14"/>
      <c r="M420" s="14"/>
    </row>
    <row r="421" spans="1:13" ht="12.75">
      <c r="A421" s="13">
        <f t="shared" si="35"/>
        <v>-2</v>
      </c>
      <c r="B421" s="7">
        <f t="shared" si="40"/>
        <v>0.78617903404806</v>
      </c>
      <c r="C421" s="7">
        <f t="shared" si="40"/>
        <v>0.6881850466651106</v>
      </c>
      <c r="D421" s="7">
        <f t="shared" si="40"/>
        <v>0.590191059282161</v>
      </c>
      <c r="E421" s="7">
        <f t="shared" si="40"/>
        <v>0.4921970718992115</v>
      </c>
      <c r="F421" s="7">
        <f t="shared" si="40"/>
        <v>0.3942030845162619</v>
      </c>
      <c r="J421" s="14"/>
      <c r="K421" s="14"/>
      <c r="L421" s="14"/>
      <c r="M421" s="14"/>
    </row>
    <row r="422" spans="1:13" ht="12.75">
      <c r="A422" s="13">
        <f t="shared" si="35"/>
        <v>-1</v>
      </c>
      <c r="B422" s="7">
        <f t="shared" si="40"/>
        <v>0.784542224289801</v>
      </c>
      <c r="C422" s="7">
        <f t="shared" si="40"/>
        <v>0.686186835515065</v>
      </c>
      <c r="D422" s="7">
        <f t="shared" si="40"/>
        <v>0.5878314467403287</v>
      </c>
      <c r="E422" s="7">
        <f t="shared" si="40"/>
        <v>0.48947605796559257</v>
      </c>
      <c r="F422" s="7">
        <f t="shared" si="40"/>
        <v>0.3911206691908563</v>
      </c>
      <c r="J422" s="14"/>
      <c r="K422" s="14"/>
      <c r="L422" s="14"/>
      <c r="M422" s="14"/>
    </row>
    <row r="423" spans="1:13" ht="12.75">
      <c r="A423" s="13">
        <f t="shared" si="35"/>
        <v>0</v>
      </c>
      <c r="B423" s="7">
        <f t="shared" si="40"/>
        <v>0.7829054145315419</v>
      </c>
      <c r="C423" s="7">
        <f t="shared" si="40"/>
        <v>0.6841886243650191</v>
      </c>
      <c r="D423" s="7">
        <f t="shared" si="40"/>
        <v>0.5854718341984964</v>
      </c>
      <c r="E423" s="7">
        <f t="shared" si="40"/>
        <v>0.48675504403197356</v>
      </c>
      <c r="F423" s="7">
        <f t="shared" si="40"/>
        <v>0.38803825386545066</v>
      </c>
      <c r="J423" s="14"/>
      <c r="K423" s="14"/>
      <c r="L423" s="14"/>
      <c r="M423" s="14"/>
    </row>
    <row r="424" spans="1:13" ht="12.75">
      <c r="A424" s="13">
        <f t="shared" si="35"/>
        <v>1</v>
      </c>
      <c r="B424" s="7">
        <f t="shared" si="40"/>
        <v>0.781268604773283</v>
      </c>
      <c r="C424" s="7">
        <f t="shared" si="40"/>
        <v>0.6821904132149735</v>
      </c>
      <c r="D424" s="7">
        <f t="shared" si="40"/>
        <v>0.583112221656664</v>
      </c>
      <c r="E424" s="7">
        <f t="shared" si="40"/>
        <v>0.48403403009835455</v>
      </c>
      <c r="F424" s="7">
        <f t="shared" si="40"/>
        <v>0.38495583854004506</v>
      </c>
      <c r="J424" s="14"/>
      <c r="K424" s="14"/>
      <c r="L424" s="14"/>
      <c r="M424" s="14"/>
    </row>
    <row r="425" spans="1:13" ht="12.75">
      <c r="A425" s="13">
        <f t="shared" si="35"/>
        <v>2</v>
      </c>
      <c r="B425" s="7">
        <f t="shared" si="40"/>
        <v>0.7796317950150239</v>
      </c>
      <c r="C425" s="7">
        <f t="shared" si="40"/>
        <v>0.6801922020649278</v>
      </c>
      <c r="D425" s="7">
        <f t="shared" si="40"/>
        <v>0.5807526091148317</v>
      </c>
      <c r="E425" s="7">
        <f t="shared" si="40"/>
        <v>0.4813130161647356</v>
      </c>
      <c r="F425" s="7">
        <f t="shared" si="40"/>
        <v>0.3818734232146394</v>
      </c>
      <c r="J425" s="14"/>
      <c r="K425" s="14"/>
      <c r="L425" s="14"/>
      <c r="M425" s="14"/>
    </row>
    <row r="426" spans="1:13" ht="12.75">
      <c r="A426" s="13">
        <f t="shared" si="35"/>
        <v>3</v>
      </c>
      <c r="B426" s="7">
        <f t="shared" si="40"/>
        <v>0.7779949852567648</v>
      </c>
      <c r="C426" s="7">
        <f t="shared" si="40"/>
        <v>0.678193990914882</v>
      </c>
      <c r="D426" s="7">
        <f t="shared" si="40"/>
        <v>0.5783929965729993</v>
      </c>
      <c r="E426" s="7">
        <f t="shared" si="40"/>
        <v>0.47859200223111653</v>
      </c>
      <c r="F426" s="7">
        <f t="shared" si="40"/>
        <v>0.3787910078892337</v>
      </c>
      <c r="J426" s="14"/>
      <c r="K426" s="14"/>
      <c r="L426" s="14"/>
      <c r="M426" s="14"/>
    </row>
    <row r="427" spans="1:13" ht="12.75">
      <c r="A427" s="13">
        <f t="shared" si="35"/>
        <v>4</v>
      </c>
      <c r="B427" s="7">
        <f t="shared" si="40"/>
        <v>0.7763581754985058</v>
      </c>
      <c r="C427" s="7">
        <f t="shared" si="40"/>
        <v>0.6761957797648364</v>
      </c>
      <c r="D427" s="7">
        <f t="shared" si="40"/>
        <v>0.576033384031167</v>
      </c>
      <c r="E427" s="7">
        <f t="shared" si="40"/>
        <v>0.47587098829749763</v>
      </c>
      <c r="F427" s="7">
        <f t="shared" si="40"/>
        <v>0.37570859256382816</v>
      </c>
      <c r="J427" s="14"/>
      <c r="K427" s="14"/>
      <c r="L427" s="14"/>
      <c r="M427" s="14"/>
    </row>
    <row r="428" spans="1:13" ht="12.75">
      <c r="A428" s="13">
        <f t="shared" si="35"/>
        <v>5</v>
      </c>
      <c r="B428" s="7">
        <f aca="true" t="shared" si="41" ref="B428:F437">$A$32*$F$26*($A428+$F$23)*LN(B$366/($F$29/EXP($F$30/($A428+$F$23))))</f>
        <v>0.7747213657402466</v>
      </c>
      <c r="C428" s="7">
        <f t="shared" si="41"/>
        <v>0.6741975686147906</v>
      </c>
      <c r="D428" s="7">
        <f t="shared" si="41"/>
        <v>0.5736737714893346</v>
      </c>
      <c r="E428" s="7">
        <f t="shared" si="41"/>
        <v>0.4731499743638785</v>
      </c>
      <c r="F428" s="7">
        <f t="shared" si="41"/>
        <v>0.3726261772384224</v>
      </c>
      <c r="J428" s="14"/>
      <c r="K428" s="14"/>
      <c r="L428" s="14"/>
      <c r="M428" s="14"/>
    </row>
    <row r="429" spans="1:13" ht="12.75">
      <c r="A429" s="13">
        <f t="shared" si="35"/>
        <v>6</v>
      </c>
      <c r="B429" s="7">
        <f t="shared" si="41"/>
        <v>0.7730845559819877</v>
      </c>
      <c r="C429" s="7">
        <f t="shared" si="41"/>
        <v>0.672199357464745</v>
      </c>
      <c r="D429" s="7">
        <f t="shared" si="41"/>
        <v>0.5713141589475023</v>
      </c>
      <c r="E429" s="7">
        <f t="shared" si="41"/>
        <v>0.4704289604302596</v>
      </c>
      <c r="F429" s="7">
        <f t="shared" si="41"/>
        <v>0.36954376191301685</v>
      </c>
      <c r="J429" s="14"/>
      <c r="K429" s="14"/>
      <c r="L429" s="14"/>
      <c r="M429" s="14"/>
    </row>
    <row r="430" spans="1:13" ht="12.75">
      <c r="A430" s="13">
        <f t="shared" si="35"/>
        <v>7</v>
      </c>
      <c r="B430" s="7">
        <f t="shared" si="41"/>
        <v>0.7714477462237286</v>
      </c>
      <c r="C430" s="7">
        <f t="shared" si="41"/>
        <v>0.6702011463146993</v>
      </c>
      <c r="D430" s="7">
        <f t="shared" si="41"/>
        <v>0.5689545464056699</v>
      </c>
      <c r="E430" s="7">
        <f t="shared" si="41"/>
        <v>0.4677079464966406</v>
      </c>
      <c r="F430" s="7">
        <f t="shared" si="41"/>
        <v>0.3664613465876112</v>
      </c>
      <c r="J430" s="14"/>
      <c r="K430" s="14"/>
      <c r="L430" s="14"/>
      <c r="M430" s="14"/>
    </row>
    <row r="431" spans="1:13" ht="12.75">
      <c r="A431" s="13">
        <f t="shared" si="35"/>
        <v>8</v>
      </c>
      <c r="B431" s="7">
        <f t="shared" si="41"/>
        <v>0.7698109364654696</v>
      </c>
      <c r="C431" s="7">
        <f t="shared" si="41"/>
        <v>0.6682029351646536</v>
      </c>
      <c r="D431" s="7">
        <f t="shared" si="41"/>
        <v>0.5665949338638376</v>
      </c>
      <c r="E431" s="7">
        <f t="shared" si="41"/>
        <v>0.4649869325630216</v>
      </c>
      <c r="F431" s="7">
        <f t="shared" si="41"/>
        <v>0.36337893126220555</v>
      </c>
      <c r="J431" s="14"/>
      <c r="K431" s="14"/>
      <c r="L431" s="14"/>
      <c r="M431" s="14"/>
    </row>
    <row r="432" spans="1:13" ht="12.75">
      <c r="A432" s="13">
        <f t="shared" si="35"/>
        <v>9</v>
      </c>
      <c r="B432" s="7">
        <f t="shared" si="41"/>
        <v>0.7681741267072106</v>
      </c>
      <c r="C432" s="7">
        <f t="shared" si="41"/>
        <v>0.6662047240146081</v>
      </c>
      <c r="D432" s="7">
        <f t="shared" si="41"/>
        <v>0.5642353213220054</v>
      </c>
      <c r="E432" s="7">
        <f t="shared" si="41"/>
        <v>0.46226591862940275</v>
      </c>
      <c r="F432" s="7">
        <f t="shared" si="41"/>
        <v>0.3602965159368</v>
      </c>
      <c r="J432" s="14"/>
      <c r="K432" s="14"/>
      <c r="L432" s="14"/>
      <c r="M432" s="14"/>
    </row>
    <row r="433" spans="1:13" ht="12.75">
      <c r="A433" s="13">
        <f t="shared" si="35"/>
        <v>10</v>
      </c>
      <c r="B433" s="7">
        <f t="shared" si="41"/>
        <v>0.7665373169489514</v>
      </c>
      <c r="C433" s="7">
        <f t="shared" si="41"/>
        <v>0.6642065128645622</v>
      </c>
      <c r="D433" s="7">
        <f t="shared" si="41"/>
        <v>0.5618757087801729</v>
      </c>
      <c r="E433" s="7">
        <f t="shared" si="41"/>
        <v>0.4595449046957836</v>
      </c>
      <c r="F433" s="7">
        <f t="shared" si="41"/>
        <v>0.3572141006113942</v>
      </c>
      <c r="J433" s="14"/>
      <c r="K433" s="14"/>
      <c r="L433" s="14"/>
      <c r="M433" s="14"/>
    </row>
    <row r="434" spans="1:13" ht="12.75">
      <c r="A434" s="13">
        <f aca="true" t="shared" si="42" ref="A434:A497">A433+1</f>
        <v>11</v>
      </c>
      <c r="B434" s="7">
        <f t="shared" si="41"/>
        <v>0.7649005071906924</v>
      </c>
      <c r="C434" s="7">
        <f t="shared" si="41"/>
        <v>0.6622083017145164</v>
      </c>
      <c r="D434" s="7">
        <f t="shared" si="41"/>
        <v>0.5595160962383405</v>
      </c>
      <c r="E434" s="7">
        <f t="shared" si="41"/>
        <v>0.45682389076216456</v>
      </c>
      <c r="F434" s="7">
        <f t="shared" si="41"/>
        <v>0.3541316852859886</v>
      </c>
      <c r="J434" s="14"/>
      <c r="K434" s="14"/>
      <c r="L434" s="14"/>
      <c r="M434" s="14"/>
    </row>
    <row r="435" spans="1:13" ht="12.75">
      <c r="A435" s="13">
        <f t="shared" si="42"/>
        <v>12</v>
      </c>
      <c r="B435" s="7">
        <f t="shared" si="41"/>
        <v>0.7632636974324334</v>
      </c>
      <c r="C435" s="7">
        <f t="shared" si="41"/>
        <v>0.6602100905644708</v>
      </c>
      <c r="D435" s="7">
        <f t="shared" si="41"/>
        <v>0.5571564836965083</v>
      </c>
      <c r="E435" s="7">
        <f t="shared" si="41"/>
        <v>0.45410287682854567</v>
      </c>
      <c r="F435" s="7">
        <f t="shared" si="41"/>
        <v>0.35104926996058305</v>
      </c>
      <c r="J435" s="14"/>
      <c r="K435" s="14"/>
      <c r="L435" s="14"/>
      <c r="M435" s="14"/>
    </row>
    <row r="436" spans="1:13" ht="12.75">
      <c r="A436" s="13">
        <f t="shared" si="42"/>
        <v>13</v>
      </c>
      <c r="B436" s="7">
        <f t="shared" si="41"/>
        <v>0.7616268876741744</v>
      </c>
      <c r="C436" s="7">
        <f t="shared" si="41"/>
        <v>0.6582118794144252</v>
      </c>
      <c r="D436" s="7">
        <f t="shared" si="41"/>
        <v>0.5547968711546759</v>
      </c>
      <c r="E436" s="7">
        <f t="shared" si="41"/>
        <v>0.4513818628949267</v>
      </c>
      <c r="F436" s="7">
        <f t="shared" si="41"/>
        <v>0.34796685463517746</v>
      </c>
      <c r="J436" s="14"/>
      <c r="K436" s="14"/>
      <c r="L436" s="14"/>
      <c r="M436" s="14"/>
    </row>
    <row r="437" spans="1:13" ht="12.75">
      <c r="A437" s="13">
        <f t="shared" si="42"/>
        <v>14</v>
      </c>
      <c r="B437" s="7">
        <f t="shared" si="41"/>
        <v>0.7599900779159153</v>
      </c>
      <c r="C437" s="7">
        <f t="shared" si="41"/>
        <v>0.6562136682643794</v>
      </c>
      <c r="D437" s="7">
        <f t="shared" si="41"/>
        <v>0.5524372586128435</v>
      </c>
      <c r="E437" s="7">
        <f t="shared" si="41"/>
        <v>0.44866084896130765</v>
      </c>
      <c r="F437" s="7">
        <f t="shared" si="41"/>
        <v>0.34488443930977175</v>
      </c>
      <c r="J437" s="14"/>
      <c r="K437" s="14"/>
      <c r="L437" s="14"/>
      <c r="M437" s="14"/>
    </row>
    <row r="438" spans="1:13" ht="12.75">
      <c r="A438" s="13">
        <f t="shared" si="42"/>
        <v>15</v>
      </c>
      <c r="B438" s="7">
        <f aca="true" t="shared" si="43" ref="B438:F447">$A$32*$F$26*($A438+$F$23)*LN(B$366/($F$29/EXP($F$30/($A438+$F$23))))</f>
        <v>0.7583532681576564</v>
      </c>
      <c r="C438" s="7">
        <f t="shared" si="43"/>
        <v>0.6542154571143338</v>
      </c>
      <c r="D438" s="7">
        <f t="shared" si="43"/>
        <v>0.5500776460710113</v>
      </c>
      <c r="E438" s="7">
        <f t="shared" si="43"/>
        <v>0.44593983502768875</v>
      </c>
      <c r="F438" s="7">
        <f t="shared" si="43"/>
        <v>0.3418020239843661</v>
      </c>
      <c r="J438" s="14"/>
      <c r="K438" s="14"/>
      <c r="L438" s="14"/>
      <c r="M438" s="14"/>
    </row>
    <row r="439" spans="1:13" ht="12.75">
      <c r="A439" s="13">
        <f t="shared" si="42"/>
        <v>16</v>
      </c>
      <c r="B439" s="7">
        <f t="shared" si="43"/>
        <v>0.7567164583993973</v>
      </c>
      <c r="C439" s="7">
        <f t="shared" si="43"/>
        <v>0.6522172459642881</v>
      </c>
      <c r="D439" s="7">
        <f t="shared" si="43"/>
        <v>0.5477180335291789</v>
      </c>
      <c r="E439" s="7">
        <f t="shared" si="43"/>
        <v>0.44321882109406974</v>
      </c>
      <c r="F439" s="7">
        <f t="shared" si="43"/>
        <v>0.3387196086589605</v>
      </c>
      <c r="J439" s="14"/>
      <c r="K439" s="14"/>
      <c r="L439" s="14"/>
      <c r="M439" s="14"/>
    </row>
    <row r="440" spans="1:13" ht="12.75">
      <c r="A440" s="13">
        <f t="shared" si="42"/>
        <v>17</v>
      </c>
      <c r="B440" s="7">
        <f t="shared" si="43"/>
        <v>0.7550796486411383</v>
      </c>
      <c r="C440" s="7">
        <f t="shared" si="43"/>
        <v>0.6502190348142425</v>
      </c>
      <c r="D440" s="7">
        <f t="shared" si="43"/>
        <v>0.5453584209873467</v>
      </c>
      <c r="E440" s="7">
        <f t="shared" si="43"/>
        <v>0.44049780716045084</v>
      </c>
      <c r="F440" s="7">
        <f t="shared" si="43"/>
        <v>0.3356371933335549</v>
      </c>
      <c r="J440" s="14"/>
      <c r="K440" s="14"/>
      <c r="L440" s="14"/>
      <c r="M440" s="14"/>
    </row>
    <row r="441" spans="1:13" ht="12.75">
      <c r="A441" s="13">
        <f t="shared" si="42"/>
        <v>18</v>
      </c>
      <c r="B441" s="7">
        <f t="shared" si="43"/>
        <v>0.7534428388828791</v>
      </c>
      <c r="C441" s="7">
        <f t="shared" si="43"/>
        <v>0.6482208236641966</v>
      </c>
      <c r="D441" s="7">
        <f t="shared" si="43"/>
        <v>0.5429988084455142</v>
      </c>
      <c r="E441" s="7">
        <f t="shared" si="43"/>
        <v>0.4377767932268317</v>
      </c>
      <c r="F441" s="7">
        <f t="shared" si="43"/>
        <v>0.33255477800814914</v>
      </c>
      <c r="J441" s="14"/>
      <c r="K441" s="14"/>
      <c r="L441" s="14"/>
      <c r="M441" s="14"/>
    </row>
    <row r="442" spans="1:13" ht="12.75">
      <c r="A442" s="13">
        <f t="shared" si="42"/>
        <v>19</v>
      </c>
      <c r="B442" s="7">
        <f t="shared" si="43"/>
        <v>0.75180602912462</v>
      </c>
      <c r="C442" s="7">
        <f t="shared" si="43"/>
        <v>0.6462226125141509</v>
      </c>
      <c r="D442" s="7">
        <f t="shared" si="43"/>
        <v>0.5406391959036818</v>
      </c>
      <c r="E442" s="7">
        <f t="shared" si="43"/>
        <v>0.4350557792932127</v>
      </c>
      <c r="F442" s="7">
        <f t="shared" si="43"/>
        <v>0.3294723626827436</v>
      </c>
      <c r="J442" s="14"/>
      <c r="K442" s="14"/>
      <c r="L442" s="14"/>
      <c r="M442" s="14"/>
    </row>
    <row r="443" spans="1:13" ht="12.75">
      <c r="A443" s="13">
        <f t="shared" si="42"/>
        <v>20</v>
      </c>
      <c r="B443" s="7">
        <f t="shared" si="43"/>
        <v>0.7501692193663609</v>
      </c>
      <c r="C443" s="7">
        <f t="shared" si="43"/>
        <v>0.6442244013641052</v>
      </c>
      <c r="D443" s="7">
        <f t="shared" si="43"/>
        <v>0.5382795833618494</v>
      </c>
      <c r="E443" s="7">
        <f t="shared" si="43"/>
        <v>0.4323347653595937</v>
      </c>
      <c r="F443" s="7">
        <f t="shared" si="43"/>
        <v>0.3263899473573379</v>
      </c>
      <c r="J443" s="14"/>
      <c r="K443" s="14"/>
      <c r="L443" s="14"/>
      <c r="M443" s="14"/>
    </row>
    <row r="444" spans="1:13" ht="12.75">
      <c r="A444" s="13">
        <f t="shared" si="42"/>
        <v>21</v>
      </c>
      <c r="B444" s="7">
        <f t="shared" si="43"/>
        <v>0.7485324096081021</v>
      </c>
      <c r="C444" s="7">
        <f t="shared" si="43"/>
        <v>0.6422261902140597</v>
      </c>
      <c r="D444" s="7">
        <f t="shared" si="43"/>
        <v>0.5359199708200172</v>
      </c>
      <c r="E444" s="7">
        <f t="shared" si="43"/>
        <v>0.4296137514259748</v>
      </c>
      <c r="F444" s="7">
        <f t="shared" si="43"/>
        <v>0.32330753203193235</v>
      </c>
      <c r="J444" s="14"/>
      <c r="K444" s="14"/>
      <c r="L444" s="14"/>
      <c r="M444" s="14"/>
    </row>
    <row r="445" spans="1:13" ht="12.75">
      <c r="A445" s="13">
        <f t="shared" si="42"/>
        <v>22</v>
      </c>
      <c r="B445" s="7">
        <f t="shared" si="43"/>
        <v>0.746895599849843</v>
      </c>
      <c r="C445" s="7">
        <f t="shared" si="43"/>
        <v>0.6402279790640139</v>
      </c>
      <c r="D445" s="7">
        <f t="shared" si="43"/>
        <v>0.5335603582781848</v>
      </c>
      <c r="E445" s="7">
        <f t="shared" si="43"/>
        <v>0.4268927374923558</v>
      </c>
      <c r="F445" s="7">
        <f t="shared" si="43"/>
        <v>0.3202251167065267</v>
      </c>
      <c r="J445" s="14"/>
      <c r="K445" s="14"/>
      <c r="L445" s="14"/>
      <c r="M445" s="14"/>
    </row>
    <row r="446" spans="1:13" ht="12.75">
      <c r="A446" s="13">
        <f t="shared" si="42"/>
        <v>23</v>
      </c>
      <c r="B446" s="7">
        <f t="shared" si="43"/>
        <v>0.7452587900915839</v>
      </c>
      <c r="C446" s="7">
        <f t="shared" si="43"/>
        <v>0.6382297679139682</v>
      </c>
      <c r="D446" s="7">
        <f t="shared" si="43"/>
        <v>0.5312007457363525</v>
      </c>
      <c r="E446" s="7">
        <f t="shared" si="43"/>
        <v>0.4241717235587368</v>
      </c>
      <c r="F446" s="7">
        <f t="shared" si="43"/>
        <v>0.317142701381121</v>
      </c>
      <c r="J446" s="14"/>
      <c r="K446" s="14"/>
      <c r="L446" s="14"/>
      <c r="M446" s="14"/>
    </row>
    <row r="447" spans="1:13" ht="12.75">
      <c r="A447" s="13">
        <f t="shared" si="42"/>
        <v>24</v>
      </c>
      <c r="B447" s="7">
        <f t="shared" si="43"/>
        <v>0.7436219803333249</v>
      </c>
      <c r="C447" s="7">
        <f t="shared" si="43"/>
        <v>0.6362315567639225</v>
      </c>
      <c r="D447" s="7">
        <f t="shared" si="43"/>
        <v>0.5288411331945202</v>
      </c>
      <c r="E447" s="7">
        <f t="shared" si="43"/>
        <v>0.4214507096251178</v>
      </c>
      <c r="F447" s="7">
        <f t="shared" si="43"/>
        <v>0.3140602860557154</v>
      </c>
      <c r="J447" s="14"/>
      <c r="K447" s="14"/>
      <c r="L447" s="14"/>
      <c r="M447" s="14"/>
    </row>
    <row r="448" spans="1:13" ht="12.75">
      <c r="A448" s="13">
        <f t="shared" si="42"/>
        <v>25</v>
      </c>
      <c r="B448" s="7">
        <f aca="true" t="shared" si="44" ref="B448:F457">$A$32*$F$26*($A448+$F$23)*LN(B$366/($F$29/EXP($F$30/($A448+$F$23))))</f>
        <v>0.7419851705750659</v>
      </c>
      <c r="C448" s="7">
        <f t="shared" si="44"/>
        <v>0.6342333456138768</v>
      </c>
      <c r="D448" s="7">
        <f t="shared" si="44"/>
        <v>0.5264815206526877</v>
      </c>
      <c r="E448" s="7">
        <f t="shared" si="44"/>
        <v>0.41872969569149876</v>
      </c>
      <c r="F448" s="7">
        <f t="shared" si="44"/>
        <v>0.3109778707303097</v>
      </c>
      <c r="J448" s="14"/>
      <c r="K448" s="14"/>
      <c r="L448" s="14"/>
      <c r="M448" s="14"/>
    </row>
    <row r="449" spans="1:13" ht="12.75">
      <c r="A449" s="13">
        <f t="shared" si="42"/>
        <v>26</v>
      </c>
      <c r="B449" s="7">
        <f t="shared" si="44"/>
        <v>0.7403483608168069</v>
      </c>
      <c r="C449" s="7">
        <f t="shared" si="44"/>
        <v>0.6322351344638312</v>
      </c>
      <c r="D449" s="7">
        <f t="shared" si="44"/>
        <v>0.5241219081108556</v>
      </c>
      <c r="E449" s="7">
        <f t="shared" si="44"/>
        <v>0.4160086817578799</v>
      </c>
      <c r="F449" s="7">
        <f t="shared" si="44"/>
        <v>0.3078954554049042</v>
      </c>
      <c r="J449" s="14"/>
      <c r="K449" s="14"/>
      <c r="L449" s="14"/>
      <c r="M449" s="14"/>
    </row>
    <row r="450" spans="1:13" ht="12.75">
      <c r="A450" s="13">
        <f t="shared" si="42"/>
        <v>27</v>
      </c>
      <c r="B450" s="7">
        <f t="shared" si="44"/>
        <v>0.7387115510585478</v>
      </c>
      <c r="C450" s="7">
        <f t="shared" si="44"/>
        <v>0.6302369233137854</v>
      </c>
      <c r="D450" s="7">
        <f t="shared" si="44"/>
        <v>0.5217622955690232</v>
      </c>
      <c r="E450" s="7">
        <f t="shared" si="44"/>
        <v>0.41328766782426085</v>
      </c>
      <c r="F450" s="7">
        <f t="shared" si="44"/>
        <v>0.30481304007949855</v>
      </c>
      <c r="J450" s="14"/>
      <c r="K450" s="14"/>
      <c r="L450" s="14"/>
      <c r="M450" s="14"/>
    </row>
    <row r="451" spans="1:13" ht="12.75">
      <c r="A451" s="13">
        <f t="shared" si="42"/>
        <v>28</v>
      </c>
      <c r="B451" s="7">
        <f t="shared" si="44"/>
        <v>0.7370747413002887</v>
      </c>
      <c r="C451" s="7">
        <f t="shared" si="44"/>
        <v>0.6282387121637398</v>
      </c>
      <c r="D451" s="7">
        <f t="shared" si="44"/>
        <v>0.5194026830271908</v>
      </c>
      <c r="E451" s="7">
        <f t="shared" si="44"/>
        <v>0.41056665389064184</v>
      </c>
      <c r="F451" s="7">
        <f t="shared" si="44"/>
        <v>0.30173062475409285</v>
      </c>
      <c r="J451" s="14"/>
      <c r="K451" s="14"/>
      <c r="L451" s="14"/>
      <c r="M451" s="14"/>
    </row>
    <row r="452" spans="1:13" ht="12.75">
      <c r="A452" s="13">
        <f t="shared" si="42"/>
        <v>29</v>
      </c>
      <c r="B452" s="7">
        <f t="shared" si="44"/>
        <v>0.7354379315420297</v>
      </c>
      <c r="C452" s="7">
        <f t="shared" si="44"/>
        <v>0.6262405010136941</v>
      </c>
      <c r="D452" s="7">
        <f t="shared" si="44"/>
        <v>0.5170430704853585</v>
      </c>
      <c r="E452" s="7">
        <f t="shared" si="44"/>
        <v>0.4078456399570229</v>
      </c>
      <c r="F452" s="7">
        <f t="shared" si="44"/>
        <v>0.2986482094286872</v>
      </c>
      <c r="J452" s="14"/>
      <c r="K452" s="14"/>
      <c r="L452" s="14"/>
      <c r="M452" s="14"/>
    </row>
    <row r="453" spans="1:13" ht="12.75">
      <c r="A453" s="13">
        <f t="shared" si="42"/>
        <v>30</v>
      </c>
      <c r="B453" s="7">
        <f t="shared" si="44"/>
        <v>0.7338011217837707</v>
      </c>
      <c r="C453" s="7">
        <f t="shared" si="44"/>
        <v>0.6242422898636484</v>
      </c>
      <c r="D453" s="7">
        <f t="shared" si="44"/>
        <v>0.5146834579435261</v>
      </c>
      <c r="E453" s="7">
        <f t="shared" si="44"/>
        <v>0.4051246260234038</v>
      </c>
      <c r="F453" s="7">
        <f t="shared" si="44"/>
        <v>0.29556579410328154</v>
      </c>
      <c r="J453" s="14"/>
      <c r="K453" s="14"/>
      <c r="L453" s="14"/>
      <c r="M453" s="14"/>
    </row>
    <row r="454" spans="1:13" ht="12.75">
      <c r="A454" s="13">
        <f t="shared" si="42"/>
        <v>31</v>
      </c>
      <c r="B454" s="7">
        <f t="shared" si="44"/>
        <v>0.7321643120255118</v>
      </c>
      <c r="C454" s="7">
        <f t="shared" si="44"/>
        <v>0.6222440787136028</v>
      </c>
      <c r="D454" s="7">
        <f t="shared" si="44"/>
        <v>0.5123238454016938</v>
      </c>
      <c r="E454" s="7">
        <f t="shared" si="44"/>
        <v>0.402403612089785</v>
      </c>
      <c r="F454" s="7">
        <f t="shared" si="44"/>
        <v>0.29248337877787606</v>
      </c>
      <c r="J454" s="14"/>
      <c r="K454" s="14"/>
      <c r="L454" s="14"/>
      <c r="M454" s="14"/>
    </row>
    <row r="455" spans="1:13" ht="12.75">
      <c r="A455" s="13">
        <f t="shared" si="42"/>
        <v>32</v>
      </c>
      <c r="B455" s="7">
        <f t="shared" si="44"/>
        <v>0.7305275022672527</v>
      </c>
      <c r="C455" s="7">
        <f t="shared" si="44"/>
        <v>0.620245867563557</v>
      </c>
      <c r="D455" s="7">
        <f t="shared" si="44"/>
        <v>0.5099642328598615</v>
      </c>
      <c r="E455" s="7">
        <f t="shared" si="44"/>
        <v>0.39968259815616597</v>
      </c>
      <c r="F455" s="7">
        <f t="shared" si="44"/>
        <v>0.2894009634524704</v>
      </c>
      <c r="J455" s="14"/>
      <c r="K455" s="14"/>
      <c r="L455" s="14"/>
      <c r="M455" s="14"/>
    </row>
    <row r="456" spans="1:13" ht="12.75">
      <c r="A456" s="13">
        <f t="shared" si="42"/>
        <v>33</v>
      </c>
      <c r="B456" s="7">
        <f t="shared" si="44"/>
        <v>0.7288906925089936</v>
      </c>
      <c r="C456" s="7">
        <f t="shared" si="44"/>
        <v>0.6182476564135113</v>
      </c>
      <c r="D456" s="7">
        <f t="shared" si="44"/>
        <v>0.5076046203180292</v>
      </c>
      <c r="E456" s="7">
        <f t="shared" si="44"/>
        <v>0.396961584222547</v>
      </c>
      <c r="F456" s="7">
        <f t="shared" si="44"/>
        <v>0.28631854812706475</v>
      </c>
      <c r="J456" s="14"/>
      <c r="K456" s="14"/>
      <c r="L456" s="14"/>
      <c r="M456" s="14"/>
    </row>
    <row r="457" spans="1:13" ht="12.75">
      <c r="A457" s="13">
        <f t="shared" si="42"/>
        <v>34</v>
      </c>
      <c r="B457" s="7">
        <f t="shared" si="44"/>
        <v>0.7272538827507344</v>
      </c>
      <c r="C457" s="7">
        <f t="shared" si="44"/>
        <v>0.6162494452634656</v>
      </c>
      <c r="D457" s="7">
        <f t="shared" si="44"/>
        <v>0.5052450077761967</v>
      </c>
      <c r="E457" s="7">
        <f t="shared" si="44"/>
        <v>0.3942405702889279</v>
      </c>
      <c r="F457" s="7">
        <f t="shared" si="44"/>
        <v>0.28323613280165905</v>
      </c>
      <c r="J457" s="14"/>
      <c r="K457" s="14"/>
      <c r="L457" s="14"/>
      <c r="M457" s="14"/>
    </row>
    <row r="458" spans="1:13" ht="12.75">
      <c r="A458" s="13">
        <f t="shared" si="42"/>
        <v>35</v>
      </c>
      <c r="B458" s="7">
        <f aca="true" t="shared" si="45" ref="B458:F467">$A$32*$F$26*($A458+$F$23)*LN(B$366/($F$29/EXP($F$30/($A458+$F$23))))</f>
        <v>0.7256170729924756</v>
      </c>
      <c r="C458" s="7">
        <f t="shared" si="45"/>
        <v>0.61425123411342</v>
      </c>
      <c r="D458" s="7">
        <f t="shared" si="45"/>
        <v>0.5028853952343645</v>
      </c>
      <c r="E458" s="7">
        <f t="shared" si="45"/>
        <v>0.39151955635530905</v>
      </c>
      <c r="F458" s="7">
        <f t="shared" si="45"/>
        <v>0.2801537174762535</v>
      </c>
      <c r="J458" s="14"/>
      <c r="K458" s="14"/>
      <c r="L458" s="14"/>
      <c r="M458" s="14"/>
    </row>
    <row r="459" spans="1:13" ht="12.75">
      <c r="A459" s="13">
        <f t="shared" si="42"/>
        <v>36</v>
      </c>
      <c r="B459" s="7">
        <f t="shared" si="45"/>
        <v>0.7239802632342165</v>
      </c>
      <c r="C459" s="7">
        <f t="shared" si="45"/>
        <v>0.6122530229633742</v>
      </c>
      <c r="D459" s="7">
        <f t="shared" si="45"/>
        <v>0.5005257826925321</v>
      </c>
      <c r="E459" s="7">
        <f t="shared" si="45"/>
        <v>0.38879854242169</v>
      </c>
      <c r="F459" s="7">
        <f t="shared" si="45"/>
        <v>0.2770713021508478</v>
      </c>
      <c r="J459" s="14"/>
      <c r="K459" s="14"/>
      <c r="L459" s="14"/>
      <c r="M459" s="14"/>
    </row>
    <row r="460" spans="1:13" ht="12.75">
      <c r="A460" s="13">
        <f t="shared" si="42"/>
        <v>37</v>
      </c>
      <c r="B460" s="7">
        <f t="shared" si="45"/>
        <v>0.7223434534759575</v>
      </c>
      <c r="C460" s="7">
        <f t="shared" si="45"/>
        <v>0.6102548118133286</v>
      </c>
      <c r="D460" s="7">
        <f t="shared" si="45"/>
        <v>0.49816617015069986</v>
      </c>
      <c r="E460" s="7">
        <f t="shared" si="45"/>
        <v>0.38607752848807103</v>
      </c>
      <c r="F460" s="7">
        <f t="shared" si="45"/>
        <v>0.27398888682544226</v>
      </c>
      <c r="J460" s="14"/>
      <c r="K460" s="14"/>
      <c r="L460" s="14"/>
      <c r="M460" s="14"/>
    </row>
    <row r="461" spans="1:13" ht="12.75">
      <c r="A461" s="13">
        <f t="shared" si="42"/>
        <v>38</v>
      </c>
      <c r="B461" s="7">
        <f t="shared" si="45"/>
        <v>0.7207066437176983</v>
      </c>
      <c r="C461" s="7">
        <f t="shared" si="45"/>
        <v>0.6082566006632828</v>
      </c>
      <c r="D461" s="7">
        <f t="shared" si="45"/>
        <v>0.49580655760886744</v>
      </c>
      <c r="E461" s="7">
        <f t="shared" si="45"/>
        <v>0.38335651455445197</v>
      </c>
      <c r="F461" s="7">
        <f t="shared" si="45"/>
        <v>0.2709064715000365</v>
      </c>
      <c r="J461" s="14"/>
      <c r="K461" s="14"/>
      <c r="L461" s="14"/>
      <c r="M461" s="14"/>
    </row>
    <row r="462" spans="1:13" ht="12.75">
      <c r="A462" s="13">
        <f t="shared" si="42"/>
        <v>39</v>
      </c>
      <c r="B462" s="7">
        <f t="shared" si="45"/>
        <v>0.7190698339594395</v>
      </c>
      <c r="C462" s="7">
        <f t="shared" si="45"/>
        <v>0.6062583895132373</v>
      </c>
      <c r="D462" s="7">
        <f t="shared" si="45"/>
        <v>0.4934469450670352</v>
      </c>
      <c r="E462" s="7">
        <f t="shared" si="45"/>
        <v>0.38063550062083307</v>
      </c>
      <c r="F462" s="7">
        <f t="shared" si="45"/>
        <v>0.26782405617463095</v>
      </c>
      <c r="J462" s="14"/>
      <c r="K462" s="14"/>
      <c r="L462" s="14"/>
      <c r="M462" s="14"/>
    </row>
    <row r="463" spans="1:13" ht="12.75">
      <c r="A463" s="13">
        <f t="shared" si="42"/>
        <v>40</v>
      </c>
      <c r="B463" s="7">
        <f t="shared" si="45"/>
        <v>0.7174330242011802</v>
      </c>
      <c r="C463" s="7">
        <f t="shared" si="45"/>
        <v>0.6042601783631913</v>
      </c>
      <c r="D463" s="7">
        <f t="shared" si="45"/>
        <v>0.4910873325252027</v>
      </c>
      <c r="E463" s="7">
        <f t="shared" si="45"/>
        <v>0.37791448668721395</v>
      </c>
      <c r="F463" s="7">
        <f t="shared" si="45"/>
        <v>0.2647416408492252</v>
      </c>
      <c r="J463" s="14"/>
      <c r="K463" s="14"/>
      <c r="L463" s="14"/>
      <c r="M463" s="14"/>
    </row>
    <row r="464" spans="1:13" ht="12.75">
      <c r="A464" s="13">
        <f t="shared" si="42"/>
        <v>41</v>
      </c>
      <c r="B464" s="7">
        <f t="shared" si="45"/>
        <v>0.7157962144429213</v>
      </c>
      <c r="C464" s="7">
        <f t="shared" si="45"/>
        <v>0.6022619672131458</v>
      </c>
      <c r="D464" s="7">
        <f t="shared" si="45"/>
        <v>0.48872771998337045</v>
      </c>
      <c r="E464" s="7">
        <f t="shared" si="45"/>
        <v>0.37519347275359505</v>
      </c>
      <c r="F464" s="7">
        <f t="shared" si="45"/>
        <v>0.2616592255238197</v>
      </c>
      <c r="J464" s="14"/>
      <c r="K464" s="14"/>
      <c r="L464" s="14"/>
      <c r="M464" s="14"/>
    </row>
    <row r="465" spans="1:13" ht="12.75">
      <c r="A465" s="13">
        <f t="shared" si="42"/>
        <v>42</v>
      </c>
      <c r="B465" s="7">
        <f t="shared" si="45"/>
        <v>0.7141594046846621</v>
      </c>
      <c r="C465" s="7">
        <f t="shared" si="45"/>
        <v>0.6002637560631</v>
      </c>
      <c r="D465" s="7">
        <f t="shared" si="45"/>
        <v>0.486368107441538</v>
      </c>
      <c r="E465" s="7">
        <f t="shared" si="45"/>
        <v>0.372472458819976</v>
      </c>
      <c r="F465" s="7">
        <f t="shared" si="45"/>
        <v>0.25857681019841394</v>
      </c>
      <c r="H465" s="13"/>
      <c r="I465" s="14"/>
      <c r="J465" s="14"/>
      <c r="K465" s="14"/>
      <c r="L465" s="14"/>
      <c r="M465" s="14"/>
    </row>
    <row r="466" spans="1:13" ht="12.75">
      <c r="A466" s="13">
        <f t="shared" si="42"/>
        <v>43</v>
      </c>
      <c r="B466" s="7">
        <f t="shared" si="45"/>
        <v>0.7125225949264031</v>
      </c>
      <c r="C466" s="7">
        <f t="shared" si="45"/>
        <v>0.5982655449130544</v>
      </c>
      <c r="D466" s="7">
        <f t="shared" si="45"/>
        <v>0.4840084948997057</v>
      </c>
      <c r="E466" s="7">
        <f t="shared" si="45"/>
        <v>0.36975144488635703</v>
      </c>
      <c r="F466" s="7">
        <f t="shared" si="45"/>
        <v>0.25549439487300835</v>
      </c>
      <c r="H466" s="13"/>
      <c r="I466" s="14"/>
      <c r="J466" s="14"/>
      <c r="K466" s="14"/>
      <c r="L466" s="14"/>
      <c r="M466" s="14"/>
    </row>
    <row r="467" spans="1:13" ht="12.75">
      <c r="A467" s="13">
        <f t="shared" si="42"/>
        <v>44</v>
      </c>
      <c r="B467" s="7">
        <f t="shared" si="45"/>
        <v>0.710885785168144</v>
      </c>
      <c r="C467" s="7">
        <f t="shared" si="45"/>
        <v>0.5962673337630087</v>
      </c>
      <c r="D467" s="7">
        <f t="shared" si="45"/>
        <v>0.48164888235787334</v>
      </c>
      <c r="E467" s="7">
        <f t="shared" si="45"/>
        <v>0.36703043095273796</v>
      </c>
      <c r="F467" s="7">
        <f t="shared" si="45"/>
        <v>0.25241197954760264</v>
      </c>
      <c r="H467" s="13"/>
      <c r="I467" s="14"/>
      <c r="J467" s="14"/>
      <c r="K467" s="14"/>
      <c r="L467" s="14"/>
      <c r="M467" s="14"/>
    </row>
    <row r="468" spans="1:13" ht="12.75">
      <c r="A468" s="13">
        <f t="shared" si="42"/>
        <v>45</v>
      </c>
      <c r="B468" s="7">
        <f aca="true" t="shared" si="46" ref="B468:F477">$A$32*$F$26*($A468+$F$23)*LN(B$366/($F$29/EXP($F$30/($A468+$F$23))))</f>
        <v>0.7092489754098851</v>
      </c>
      <c r="C468" s="7">
        <f t="shared" si="46"/>
        <v>0.594269122612963</v>
      </c>
      <c r="D468" s="7">
        <f t="shared" si="46"/>
        <v>0.4792892698160411</v>
      </c>
      <c r="E468" s="7">
        <f t="shared" si="46"/>
        <v>0.3643094170191191</v>
      </c>
      <c r="F468" s="7">
        <f t="shared" si="46"/>
        <v>0.24932956422219715</v>
      </c>
      <c r="H468" s="13"/>
      <c r="I468" s="14"/>
      <c r="J468" s="14"/>
      <c r="K468" s="14"/>
      <c r="L468" s="14"/>
      <c r="M468" s="14"/>
    </row>
    <row r="469" spans="1:13" ht="12.75">
      <c r="A469" s="13">
        <f t="shared" si="42"/>
        <v>46</v>
      </c>
      <c r="B469" s="7">
        <f t="shared" si="46"/>
        <v>0.707612165651626</v>
      </c>
      <c r="C469" s="7">
        <f t="shared" si="46"/>
        <v>0.5922709114629173</v>
      </c>
      <c r="D469" s="7">
        <f t="shared" si="46"/>
        <v>0.4769296572742087</v>
      </c>
      <c r="E469" s="7">
        <f t="shared" si="46"/>
        <v>0.3615884030855001</v>
      </c>
      <c r="F469" s="7">
        <f t="shared" si="46"/>
        <v>0.24624714889679145</v>
      </c>
      <c r="H469" s="13"/>
      <c r="I469" s="14"/>
      <c r="J469" s="14"/>
      <c r="K469" s="14"/>
      <c r="L469" s="14"/>
      <c r="M469" s="14"/>
    </row>
    <row r="470" spans="1:13" ht="12.75">
      <c r="A470" s="13">
        <f t="shared" si="42"/>
        <v>47</v>
      </c>
      <c r="B470" s="7">
        <f t="shared" si="46"/>
        <v>0.705975355893367</v>
      </c>
      <c r="C470" s="7">
        <f t="shared" si="46"/>
        <v>0.5902727003128716</v>
      </c>
      <c r="D470" s="7">
        <f t="shared" si="46"/>
        <v>0.4745700447323764</v>
      </c>
      <c r="E470" s="7">
        <f t="shared" si="46"/>
        <v>0.3588673891518811</v>
      </c>
      <c r="F470" s="7">
        <f t="shared" si="46"/>
        <v>0.2431647335713858</v>
      </c>
      <c r="H470" s="13"/>
      <c r="I470" s="14"/>
      <c r="J470" s="14"/>
      <c r="K470" s="14"/>
      <c r="L470" s="14"/>
      <c r="M470" s="14"/>
    </row>
    <row r="471" spans="1:13" ht="12.75">
      <c r="A471" s="13">
        <f t="shared" si="42"/>
        <v>48</v>
      </c>
      <c r="B471" s="7">
        <f t="shared" si="46"/>
        <v>0.7043385461351078</v>
      </c>
      <c r="C471" s="7">
        <f t="shared" si="46"/>
        <v>0.5882744891628259</v>
      </c>
      <c r="D471" s="7">
        <f t="shared" si="46"/>
        <v>0.472210432190544</v>
      </c>
      <c r="E471" s="7">
        <f t="shared" si="46"/>
        <v>0.3561463752182621</v>
      </c>
      <c r="F471" s="7">
        <f t="shared" si="46"/>
        <v>0.24008231824598017</v>
      </c>
      <c r="H471" s="13"/>
      <c r="I471" s="14"/>
      <c r="J471" s="14"/>
      <c r="K471" s="14"/>
      <c r="L471" s="14"/>
      <c r="M471" s="14"/>
    </row>
    <row r="472" spans="1:13" ht="12.75">
      <c r="A472" s="13">
        <f t="shared" si="42"/>
        <v>49</v>
      </c>
      <c r="B472" s="7">
        <f t="shared" si="46"/>
        <v>0.7027017363768489</v>
      </c>
      <c r="C472" s="7">
        <f t="shared" si="46"/>
        <v>0.5862762780127801</v>
      </c>
      <c r="D472" s="7">
        <f t="shared" si="46"/>
        <v>0.46985081964871167</v>
      </c>
      <c r="E472" s="7">
        <f t="shared" si="46"/>
        <v>0.3534253612846431</v>
      </c>
      <c r="F472" s="7">
        <f t="shared" si="46"/>
        <v>0.2369999029205745</v>
      </c>
      <c r="H472" s="13"/>
      <c r="I472" s="14"/>
      <c r="J472" s="14"/>
      <c r="K472" s="14"/>
      <c r="L472" s="14"/>
      <c r="M472" s="14"/>
    </row>
    <row r="473" spans="1:13" ht="12.75">
      <c r="A473" s="13">
        <f t="shared" si="42"/>
        <v>50</v>
      </c>
      <c r="B473" s="7">
        <f t="shared" si="46"/>
        <v>0.7010649266185898</v>
      </c>
      <c r="C473" s="7">
        <f t="shared" si="46"/>
        <v>0.5842780668627344</v>
      </c>
      <c r="D473" s="7">
        <f t="shared" si="46"/>
        <v>0.46749120710687925</v>
      </c>
      <c r="E473" s="7">
        <f t="shared" si="46"/>
        <v>0.350704347351024</v>
      </c>
      <c r="F473" s="7">
        <f t="shared" si="46"/>
        <v>0.23391748759516878</v>
      </c>
      <c r="H473" s="13"/>
      <c r="I473" s="14"/>
      <c r="J473" s="14"/>
      <c r="K473" s="14"/>
      <c r="L473" s="14"/>
      <c r="M473" s="14"/>
    </row>
    <row r="474" spans="1:13" ht="12.75">
      <c r="A474" s="13">
        <f t="shared" si="42"/>
        <v>51</v>
      </c>
      <c r="B474" s="7">
        <f t="shared" si="46"/>
        <v>0.6994281168603308</v>
      </c>
      <c r="C474" s="7">
        <f t="shared" si="46"/>
        <v>0.5822798557126889</v>
      </c>
      <c r="D474" s="7">
        <f t="shared" si="46"/>
        <v>0.46513159456504705</v>
      </c>
      <c r="E474" s="7">
        <f t="shared" si="46"/>
        <v>0.34798333341740517</v>
      </c>
      <c r="F474" s="7">
        <f t="shared" si="46"/>
        <v>0.23083507226976327</v>
      </c>
      <c r="H474" s="13"/>
      <c r="I474" s="14"/>
      <c r="J474" s="14"/>
      <c r="K474" s="14"/>
      <c r="L474" s="14"/>
      <c r="M474" s="14"/>
    </row>
    <row r="475" spans="1:13" ht="12.75">
      <c r="A475" s="13">
        <f t="shared" si="42"/>
        <v>52</v>
      </c>
      <c r="B475" s="7">
        <f t="shared" si="46"/>
        <v>0.6977913071020718</v>
      </c>
      <c r="C475" s="7">
        <f t="shared" si="46"/>
        <v>0.5802816445626432</v>
      </c>
      <c r="D475" s="7">
        <f t="shared" si="46"/>
        <v>0.46277198202321473</v>
      </c>
      <c r="E475" s="7">
        <f t="shared" si="46"/>
        <v>0.34526231948378616</v>
      </c>
      <c r="F475" s="7">
        <f t="shared" si="46"/>
        <v>0.22775265694435765</v>
      </c>
      <c r="H475" s="13"/>
      <c r="I475" s="14"/>
      <c r="J475" s="14"/>
      <c r="K475" s="14"/>
      <c r="L475" s="14"/>
      <c r="M475" s="14"/>
    </row>
    <row r="476" spans="1:13" ht="12.75">
      <c r="A476" s="13">
        <f t="shared" si="42"/>
        <v>53</v>
      </c>
      <c r="B476" s="7">
        <f t="shared" si="46"/>
        <v>0.6961544973438127</v>
      </c>
      <c r="C476" s="7">
        <f t="shared" si="46"/>
        <v>0.5782834334125976</v>
      </c>
      <c r="D476" s="7">
        <f t="shared" si="46"/>
        <v>0.4604123694813824</v>
      </c>
      <c r="E476" s="7">
        <f t="shared" si="46"/>
        <v>0.3425413055501672</v>
      </c>
      <c r="F476" s="7">
        <f t="shared" si="46"/>
        <v>0.2246702416189521</v>
      </c>
      <c r="H476" s="13"/>
      <c r="I476" s="14"/>
      <c r="J476" s="14"/>
      <c r="K476" s="14"/>
      <c r="L476" s="14"/>
      <c r="M476" s="14"/>
    </row>
    <row r="477" spans="1:13" ht="12.75">
      <c r="A477" s="13">
        <f t="shared" si="42"/>
        <v>54</v>
      </c>
      <c r="B477" s="7">
        <f t="shared" si="46"/>
        <v>0.6945176875855537</v>
      </c>
      <c r="C477" s="7">
        <f t="shared" si="46"/>
        <v>0.5762852222625517</v>
      </c>
      <c r="D477" s="7">
        <f t="shared" si="46"/>
        <v>0.45805275693955</v>
      </c>
      <c r="E477" s="7">
        <f t="shared" si="46"/>
        <v>0.33982029161654814</v>
      </c>
      <c r="F477" s="7">
        <f t="shared" si="46"/>
        <v>0.22158782629354631</v>
      </c>
      <c r="H477" s="13"/>
      <c r="I477" s="14"/>
      <c r="J477" s="14"/>
      <c r="K477" s="14"/>
      <c r="L477" s="14"/>
      <c r="M477" s="14"/>
    </row>
    <row r="478" spans="1:13" ht="12.75">
      <c r="A478" s="13">
        <f t="shared" si="42"/>
        <v>55</v>
      </c>
      <c r="B478" s="7">
        <f aca="true" t="shared" si="47" ref="B478:F487">$A$32*$F$26*($A478+$F$23)*LN(B$366/($F$29/EXP($F$30/($A478+$F$23))))</f>
        <v>0.6928808778272948</v>
      </c>
      <c r="C478" s="7">
        <f t="shared" si="47"/>
        <v>0.5742870111125062</v>
      </c>
      <c r="D478" s="7">
        <f t="shared" si="47"/>
        <v>0.4556931443977178</v>
      </c>
      <c r="E478" s="7">
        <f t="shared" si="47"/>
        <v>0.3370992776829293</v>
      </c>
      <c r="F478" s="7">
        <f t="shared" si="47"/>
        <v>0.21850541096814086</v>
      </c>
      <c r="H478" s="13"/>
      <c r="I478" s="14"/>
      <c r="J478" s="14"/>
      <c r="K478" s="14"/>
      <c r="L478" s="14"/>
      <c r="M478" s="14"/>
    </row>
    <row r="479" spans="1:13" ht="12.75">
      <c r="A479" s="13">
        <f t="shared" si="42"/>
        <v>56</v>
      </c>
      <c r="B479" s="7">
        <f t="shared" si="47"/>
        <v>0.6912440680690355</v>
      </c>
      <c r="C479" s="7">
        <f t="shared" si="47"/>
        <v>0.5722887999624603</v>
      </c>
      <c r="D479" s="7">
        <f t="shared" si="47"/>
        <v>0.4533335318558852</v>
      </c>
      <c r="E479" s="7">
        <f t="shared" si="47"/>
        <v>0.3343782637493101</v>
      </c>
      <c r="F479" s="7">
        <f t="shared" si="47"/>
        <v>0.21542299564273498</v>
      </c>
      <c r="H479" s="13"/>
      <c r="I479" s="14"/>
      <c r="J479" s="14"/>
      <c r="K479" s="14"/>
      <c r="L479" s="14"/>
      <c r="M479" s="14"/>
    </row>
    <row r="480" spans="1:13" ht="12.75">
      <c r="A480" s="13">
        <f t="shared" si="42"/>
        <v>57</v>
      </c>
      <c r="B480" s="7">
        <f t="shared" si="47"/>
        <v>0.6896072583107765</v>
      </c>
      <c r="C480" s="7">
        <f t="shared" si="47"/>
        <v>0.5702905888124147</v>
      </c>
      <c r="D480" s="7">
        <f t="shared" si="47"/>
        <v>0.450973919314053</v>
      </c>
      <c r="E480" s="7">
        <f t="shared" si="47"/>
        <v>0.3316572498156912</v>
      </c>
      <c r="F480" s="7">
        <f t="shared" si="47"/>
        <v>0.2123405803173295</v>
      </c>
      <c r="H480" s="13"/>
      <c r="I480" s="14"/>
      <c r="J480" s="14"/>
      <c r="K480" s="14"/>
      <c r="L480" s="14"/>
      <c r="M480" s="14"/>
    </row>
    <row r="481" spans="1:13" ht="12.75">
      <c r="A481" s="13">
        <f t="shared" si="42"/>
        <v>58</v>
      </c>
      <c r="B481" s="7">
        <f t="shared" si="47"/>
        <v>0.6879704485525174</v>
      </c>
      <c r="C481" s="7">
        <f t="shared" si="47"/>
        <v>0.568292377662369</v>
      </c>
      <c r="D481" s="7">
        <f t="shared" si="47"/>
        <v>0.4486143067722206</v>
      </c>
      <c r="E481" s="7">
        <f t="shared" si="47"/>
        <v>0.32893623588207216</v>
      </c>
      <c r="F481" s="7">
        <f t="shared" si="47"/>
        <v>0.20925816499192373</v>
      </c>
      <c r="H481" s="13"/>
      <c r="I481" s="14"/>
      <c r="J481" s="14"/>
      <c r="K481" s="14"/>
      <c r="L481" s="14"/>
      <c r="M481" s="14"/>
    </row>
    <row r="482" spans="1:13" ht="12.75">
      <c r="A482" s="13">
        <f t="shared" si="42"/>
        <v>59</v>
      </c>
      <c r="B482" s="7">
        <f t="shared" si="47"/>
        <v>0.6863336387942586</v>
      </c>
      <c r="C482" s="7">
        <f t="shared" si="47"/>
        <v>0.5662941665123234</v>
      </c>
      <c r="D482" s="7">
        <f t="shared" si="47"/>
        <v>0.4462546942303884</v>
      </c>
      <c r="E482" s="7">
        <f t="shared" si="47"/>
        <v>0.3262152219484533</v>
      </c>
      <c r="F482" s="7">
        <f t="shared" si="47"/>
        <v>0.20617574966651828</v>
      </c>
      <c r="H482" s="13"/>
      <c r="I482" s="14"/>
      <c r="J482" s="14"/>
      <c r="K482" s="14"/>
      <c r="L482" s="14"/>
      <c r="M482" s="14"/>
    </row>
    <row r="483" spans="1:13" ht="12.75">
      <c r="A483" s="13">
        <f t="shared" si="42"/>
        <v>60</v>
      </c>
      <c r="B483" s="7">
        <f t="shared" si="47"/>
        <v>0.6846968290359995</v>
      </c>
      <c r="C483" s="7">
        <f t="shared" si="47"/>
        <v>0.5642959553622777</v>
      </c>
      <c r="D483" s="7">
        <f t="shared" si="47"/>
        <v>0.443895081688556</v>
      </c>
      <c r="E483" s="7">
        <f t="shared" si="47"/>
        <v>0.3234942080148343</v>
      </c>
      <c r="F483" s="7">
        <f t="shared" si="47"/>
        <v>0.2030933343411126</v>
      </c>
      <c r="H483" s="13"/>
      <c r="I483" s="14"/>
      <c r="J483" s="14"/>
      <c r="K483" s="14"/>
      <c r="L483" s="14"/>
      <c r="M483" s="14"/>
    </row>
    <row r="484" spans="1:13" ht="12.75">
      <c r="A484" s="13">
        <f t="shared" si="42"/>
        <v>61</v>
      </c>
      <c r="B484" s="7">
        <f t="shared" si="47"/>
        <v>0.6830600192777404</v>
      </c>
      <c r="C484" s="7">
        <f t="shared" si="47"/>
        <v>0.562297744212232</v>
      </c>
      <c r="D484" s="7">
        <f t="shared" si="47"/>
        <v>0.44153546914672365</v>
      </c>
      <c r="E484" s="7">
        <f t="shared" si="47"/>
        <v>0.3207731940812153</v>
      </c>
      <c r="F484" s="7">
        <f t="shared" si="47"/>
        <v>0.20001091901570692</v>
      </c>
      <c r="H484" s="13"/>
      <c r="I484" s="14"/>
      <c r="J484" s="14"/>
      <c r="K484" s="14"/>
      <c r="L484" s="14"/>
      <c r="M484" s="14"/>
    </row>
    <row r="485" spans="1:13" ht="12.75">
      <c r="A485" s="13">
        <f t="shared" si="42"/>
        <v>62</v>
      </c>
      <c r="B485" s="7">
        <f t="shared" si="47"/>
        <v>0.6814232095194814</v>
      </c>
      <c r="C485" s="7">
        <f t="shared" si="47"/>
        <v>0.5602995330621864</v>
      </c>
      <c r="D485" s="7">
        <f t="shared" si="47"/>
        <v>0.4391758566048914</v>
      </c>
      <c r="E485" s="7">
        <f t="shared" si="47"/>
        <v>0.3180521801475964</v>
      </c>
      <c r="F485" s="7">
        <f t="shared" si="47"/>
        <v>0.19692850369030138</v>
      </c>
      <c r="H485" s="13"/>
      <c r="I485" s="14"/>
      <c r="J485" s="14"/>
      <c r="K485" s="14"/>
      <c r="L485" s="14"/>
      <c r="M485" s="14"/>
    </row>
    <row r="486" spans="1:13" ht="12.75">
      <c r="A486" s="13">
        <f t="shared" si="42"/>
        <v>63</v>
      </c>
      <c r="B486" s="7">
        <f t="shared" si="47"/>
        <v>0.6797863997612222</v>
      </c>
      <c r="C486" s="7">
        <f t="shared" si="47"/>
        <v>0.5583013219121405</v>
      </c>
      <c r="D486" s="7">
        <f t="shared" si="47"/>
        <v>0.4368162440630589</v>
      </c>
      <c r="E486" s="7">
        <f t="shared" si="47"/>
        <v>0.3153311662139773</v>
      </c>
      <c r="F486" s="7">
        <f t="shared" si="47"/>
        <v>0.19384608836489564</v>
      </c>
      <c r="H486" s="13"/>
      <c r="I486" s="14"/>
      <c r="J486" s="14"/>
      <c r="K486" s="14"/>
      <c r="L486" s="14"/>
      <c r="M486" s="14"/>
    </row>
    <row r="487" spans="1:13" ht="12.75">
      <c r="A487" s="13">
        <f t="shared" si="42"/>
        <v>64</v>
      </c>
      <c r="B487" s="7">
        <f t="shared" si="47"/>
        <v>0.6781495900029632</v>
      </c>
      <c r="C487" s="7">
        <f t="shared" si="47"/>
        <v>0.5563031107620948</v>
      </c>
      <c r="D487" s="7">
        <f t="shared" si="47"/>
        <v>0.4344566315212266</v>
      </c>
      <c r="E487" s="7">
        <f t="shared" si="47"/>
        <v>0.31261015228035827</v>
      </c>
      <c r="F487" s="7">
        <f t="shared" si="47"/>
        <v>0.19076367303949002</v>
      </c>
      <c r="H487" s="13"/>
      <c r="I487" s="14"/>
      <c r="J487" s="14"/>
      <c r="K487" s="14"/>
      <c r="L487" s="14"/>
      <c r="M487" s="14"/>
    </row>
    <row r="488" spans="1:13" ht="12.75">
      <c r="A488" s="13">
        <f t="shared" si="42"/>
        <v>65</v>
      </c>
      <c r="B488" s="7">
        <f aca="true" t="shared" si="48" ref="B488:F497">$A$32*$F$26*($A488+$F$23)*LN(B$366/($F$29/EXP($F$30/($A488+$F$23))))</f>
        <v>0.6765127802447043</v>
      </c>
      <c r="C488" s="7">
        <f t="shared" si="48"/>
        <v>0.5543048996120493</v>
      </c>
      <c r="D488" s="7">
        <f t="shared" si="48"/>
        <v>0.43209701897939434</v>
      </c>
      <c r="E488" s="7">
        <f t="shared" si="48"/>
        <v>0.3098891383467394</v>
      </c>
      <c r="F488" s="7">
        <f t="shared" si="48"/>
        <v>0.18768125771408448</v>
      </c>
      <c r="H488" s="13"/>
      <c r="I488" s="14"/>
      <c r="J488" s="14"/>
      <c r="K488" s="14"/>
      <c r="L488" s="14"/>
      <c r="M488" s="14"/>
    </row>
    <row r="489" spans="1:13" ht="12.75">
      <c r="A489" s="13">
        <f t="shared" si="42"/>
        <v>66</v>
      </c>
      <c r="B489" s="7">
        <f t="shared" si="48"/>
        <v>0.6748759704864451</v>
      </c>
      <c r="C489" s="7">
        <f t="shared" si="48"/>
        <v>0.5523066884620035</v>
      </c>
      <c r="D489" s="7">
        <f t="shared" si="48"/>
        <v>0.4297374064375619</v>
      </c>
      <c r="E489" s="7">
        <f t="shared" si="48"/>
        <v>0.30716812441312036</v>
      </c>
      <c r="F489" s="7">
        <f t="shared" si="48"/>
        <v>0.18459884238867874</v>
      </c>
      <c r="H489" s="13"/>
      <c r="I489" s="14"/>
      <c r="J489" s="14"/>
      <c r="K489" s="14"/>
      <c r="L489" s="14"/>
      <c r="M489" s="14"/>
    </row>
    <row r="490" spans="1:13" ht="12.75">
      <c r="A490" s="13">
        <f t="shared" si="42"/>
        <v>67</v>
      </c>
      <c r="B490" s="7">
        <f t="shared" si="48"/>
        <v>0.6732391607281861</v>
      </c>
      <c r="C490" s="7">
        <f t="shared" si="48"/>
        <v>0.5503084773119579</v>
      </c>
      <c r="D490" s="7">
        <f t="shared" si="48"/>
        <v>0.42737779389572966</v>
      </c>
      <c r="E490" s="7">
        <f t="shared" si="48"/>
        <v>0.3044471104795014</v>
      </c>
      <c r="F490" s="7">
        <f t="shared" si="48"/>
        <v>0.18151642706327317</v>
      </c>
      <c r="H490" s="13"/>
      <c r="I490" s="14"/>
      <c r="J490" s="14"/>
      <c r="K490" s="14"/>
      <c r="L490" s="14"/>
      <c r="M490" s="14"/>
    </row>
    <row r="491" spans="1:13" ht="12.75">
      <c r="A491" s="13">
        <f t="shared" si="42"/>
        <v>68</v>
      </c>
      <c r="B491" s="7">
        <f t="shared" si="48"/>
        <v>0.671602350969927</v>
      </c>
      <c r="C491" s="7">
        <f t="shared" si="48"/>
        <v>0.5483102661619121</v>
      </c>
      <c r="D491" s="7">
        <f t="shared" si="48"/>
        <v>0.42501818135389724</v>
      </c>
      <c r="E491" s="7">
        <f t="shared" si="48"/>
        <v>0.3017260965458824</v>
      </c>
      <c r="F491" s="7">
        <f t="shared" si="48"/>
        <v>0.17843401173786747</v>
      </c>
      <c r="H491" s="13"/>
      <c r="I491" s="14"/>
      <c r="J491" s="14"/>
      <c r="K491" s="14"/>
      <c r="L491" s="14"/>
      <c r="M491" s="14"/>
    </row>
    <row r="492" spans="1:13" ht="12.75">
      <c r="A492" s="13">
        <f t="shared" si="42"/>
        <v>69</v>
      </c>
      <c r="B492" s="7">
        <f t="shared" si="48"/>
        <v>0.6699655412116681</v>
      </c>
      <c r="C492" s="7">
        <f t="shared" si="48"/>
        <v>0.5463120550118665</v>
      </c>
      <c r="D492" s="7">
        <f t="shared" si="48"/>
        <v>0.422658568812065</v>
      </c>
      <c r="E492" s="7">
        <f t="shared" si="48"/>
        <v>0.29900508261226344</v>
      </c>
      <c r="F492" s="7">
        <f t="shared" si="48"/>
        <v>0.1753515964124619</v>
      </c>
      <c r="H492" s="13"/>
      <c r="I492" s="14"/>
      <c r="J492" s="14"/>
      <c r="K492" s="14"/>
      <c r="L492" s="14"/>
      <c r="M492" s="14"/>
    </row>
    <row r="493" spans="1:13" ht="12.75">
      <c r="A493" s="13">
        <f t="shared" si="42"/>
        <v>70</v>
      </c>
      <c r="B493" s="7">
        <f t="shared" si="48"/>
        <v>0.668328731453409</v>
      </c>
      <c r="C493" s="7">
        <f t="shared" si="48"/>
        <v>0.5443138438618207</v>
      </c>
      <c r="D493" s="7">
        <f t="shared" si="48"/>
        <v>0.4202989562702326</v>
      </c>
      <c r="E493" s="7">
        <f t="shared" si="48"/>
        <v>0.2962840686786444</v>
      </c>
      <c r="F493" s="7">
        <f t="shared" si="48"/>
        <v>0.17226918108705622</v>
      </c>
      <c r="H493" s="13"/>
      <c r="I493" s="14"/>
      <c r="J493" s="14"/>
      <c r="K493" s="14"/>
      <c r="L493" s="14"/>
      <c r="M493" s="14"/>
    </row>
    <row r="494" spans="1:13" ht="12.75">
      <c r="A494" s="13">
        <f t="shared" si="42"/>
        <v>71</v>
      </c>
      <c r="B494" s="7">
        <f t="shared" si="48"/>
        <v>0.6666919216951499</v>
      </c>
      <c r="C494" s="7">
        <f t="shared" si="48"/>
        <v>0.542315632711775</v>
      </c>
      <c r="D494" s="7">
        <f t="shared" si="48"/>
        <v>0.4179393437284002</v>
      </c>
      <c r="E494" s="7">
        <f t="shared" si="48"/>
        <v>0.29356305474502536</v>
      </c>
      <c r="F494" s="7">
        <f t="shared" si="48"/>
        <v>0.16918676576165054</v>
      </c>
      <c r="H494" s="13"/>
      <c r="I494" s="14"/>
      <c r="J494" s="14"/>
      <c r="K494" s="14"/>
      <c r="L494" s="14"/>
      <c r="M494" s="14"/>
    </row>
    <row r="495" spans="1:13" ht="12.75">
      <c r="A495" s="13">
        <f t="shared" si="42"/>
        <v>72</v>
      </c>
      <c r="B495" s="7">
        <f t="shared" si="48"/>
        <v>0.6650551119368908</v>
      </c>
      <c r="C495" s="7">
        <f t="shared" si="48"/>
        <v>0.5403174215617293</v>
      </c>
      <c r="D495" s="7">
        <f t="shared" si="48"/>
        <v>0.4155797311865679</v>
      </c>
      <c r="E495" s="7">
        <f t="shared" si="48"/>
        <v>0.2908420408114064</v>
      </c>
      <c r="F495" s="7">
        <f t="shared" si="48"/>
        <v>0.16610435043624494</v>
      </c>
      <c r="H495" s="13"/>
      <c r="I495" s="14"/>
      <c r="J495" s="14"/>
      <c r="K495" s="14"/>
      <c r="L495" s="14"/>
      <c r="M495" s="14"/>
    </row>
    <row r="496" spans="1:13" ht="12.75">
      <c r="A496" s="13">
        <f t="shared" si="42"/>
        <v>73</v>
      </c>
      <c r="B496" s="7">
        <f t="shared" si="48"/>
        <v>0.6634183021786318</v>
      </c>
      <c r="C496" s="7">
        <f t="shared" si="48"/>
        <v>0.5383192104116836</v>
      </c>
      <c r="D496" s="7">
        <f t="shared" si="48"/>
        <v>0.41322011864473557</v>
      </c>
      <c r="E496" s="7">
        <f t="shared" si="48"/>
        <v>0.28812102687778746</v>
      </c>
      <c r="F496" s="7">
        <f t="shared" si="48"/>
        <v>0.16302193511083932</v>
      </c>
      <c r="H496" s="13"/>
      <c r="I496" s="14"/>
      <c r="J496" s="14"/>
      <c r="K496" s="14"/>
      <c r="L496" s="14"/>
      <c r="M496" s="14"/>
    </row>
    <row r="497" spans="1:13" ht="12.75">
      <c r="A497" s="13">
        <f t="shared" si="42"/>
        <v>74</v>
      </c>
      <c r="B497" s="7">
        <f t="shared" si="48"/>
        <v>0.6617814924203728</v>
      </c>
      <c r="C497" s="7">
        <f t="shared" si="48"/>
        <v>0.5363209992616379</v>
      </c>
      <c r="D497" s="7">
        <f t="shared" si="48"/>
        <v>0.41086050610290314</v>
      </c>
      <c r="E497" s="7">
        <f t="shared" si="48"/>
        <v>0.2854000129441684</v>
      </c>
      <c r="F497" s="7">
        <f t="shared" si="48"/>
        <v>0.1599395197854336</v>
      </c>
      <c r="H497" s="13"/>
      <c r="I497" s="14"/>
      <c r="J497" s="14"/>
      <c r="K497" s="14"/>
      <c r="L497" s="14"/>
      <c r="M497" s="14"/>
    </row>
    <row r="498" spans="1:13" ht="12.75">
      <c r="A498" s="13">
        <f aca="true" t="shared" si="49" ref="A498:A548">A497+1</f>
        <v>75</v>
      </c>
      <c r="B498" s="7">
        <f aca="true" t="shared" si="50" ref="B498:F507">$A$32*$F$26*($A498+$F$23)*LN(B$366/($F$29/EXP($F$30/($A498+$F$23))))</f>
        <v>0.6601446826621138</v>
      </c>
      <c r="C498" s="7">
        <f t="shared" si="50"/>
        <v>0.5343227881115924</v>
      </c>
      <c r="D498" s="7">
        <f t="shared" si="50"/>
        <v>0.40850089356107094</v>
      </c>
      <c r="E498" s="7">
        <f t="shared" si="50"/>
        <v>0.2826789990105495</v>
      </c>
      <c r="F498" s="7">
        <f t="shared" si="50"/>
        <v>0.15685710446002807</v>
      </c>
      <c r="H498" s="13"/>
      <c r="I498" s="14"/>
      <c r="J498" s="14"/>
      <c r="K498" s="14"/>
      <c r="L498" s="14"/>
      <c r="M498" s="14"/>
    </row>
    <row r="499" spans="1:13" ht="12.75">
      <c r="A499" s="13">
        <f t="shared" si="49"/>
        <v>76</v>
      </c>
      <c r="B499" s="7">
        <f t="shared" si="50"/>
        <v>0.6585078729038548</v>
      </c>
      <c r="C499" s="7">
        <f t="shared" si="50"/>
        <v>0.5323245769615467</v>
      </c>
      <c r="D499" s="7">
        <f t="shared" si="50"/>
        <v>0.40614128101923863</v>
      </c>
      <c r="E499" s="7">
        <f t="shared" si="50"/>
        <v>0.27995798507693054</v>
      </c>
      <c r="F499" s="7">
        <f t="shared" si="50"/>
        <v>0.15377468913462247</v>
      </c>
      <c r="H499" s="13"/>
      <c r="I499" s="14"/>
      <c r="J499" s="14"/>
      <c r="K499" s="14"/>
      <c r="L499" s="14"/>
      <c r="M499" s="14"/>
    </row>
    <row r="500" spans="1:13" ht="12.75">
      <c r="A500" s="13">
        <f t="shared" si="49"/>
        <v>77</v>
      </c>
      <c r="B500" s="7">
        <f t="shared" si="50"/>
        <v>0.6568710631455957</v>
      </c>
      <c r="C500" s="7">
        <f t="shared" si="50"/>
        <v>0.5303263658115009</v>
      </c>
      <c r="D500" s="7">
        <f t="shared" si="50"/>
        <v>0.40378166847740626</v>
      </c>
      <c r="E500" s="7">
        <f t="shared" si="50"/>
        <v>0.27723697114331153</v>
      </c>
      <c r="F500" s="7">
        <f t="shared" si="50"/>
        <v>0.15069227380921685</v>
      </c>
      <c r="H500" s="13"/>
      <c r="I500" s="14"/>
      <c r="J500" s="14"/>
      <c r="K500" s="14"/>
      <c r="L500" s="14"/>
      <c r="M500" s="14"/>
    </row>
    <row r="501" spans="1:13" ht="12.75">
      <c r="A501" s="13">
        <f t="shared" si="49"/>
        <v>78</v>
      </c>
      <c r="B501" s="7">
        <f t="shared" si="50"/>
        <v>0.6552342533873365</v>
      </c>
      <c r="C501" s="7">
        <f t="shared" si="50"/>
        <v>0.5283281546614551</v>
      </c>
      <c r="D501" s="7">
        <f t="shared" si="50"/>
        <v>0.4014220559355738</v>
      </c>
      <c r="E501" s="7">
        <f t="shared" si="50"/>
        <v>0.2745159572096924</v>
      </c>
      <c r="F501" s="7">
        <f t="shared" si="50"/>
        <v>0.14760985848381106</v>
      </c>
      <c r="H501" s="13"/>
      <c r="I501" s="14"/>
      <c r="J501" s="14"/>
      <c r="K501" s="14"/>
      <c r="L501" s="14"/>
      <c r="M501" s="14"/>
    </row>
    <row r="502" spans="1:13" ht="12.75">
      <c r="A502" s="13">
        <f t="shared" si="49"/>
        <v>79</v>
      </c>
      <c r="B502" s="7">
        <f t="shared" si="50"/>
        <v>0.6535974436290776</v>
      </c>
      <c r="C502" s="7">
        <f t="shared" si="50"/>
        <v>0.5263299435114095</v>
      </c>
      <c r="D502" s="7">
        <f t="shared" si="50"/>
        <v>0.3990624433937415</v>
      </c>
      <c r="E502" s="7">
        <f t="shared" si="50"/>
        <v>0.27179494327607345</v>
      </c>
      <c r="F502" s="7">
        <f t="shared" si="50"/>
        <v>0.14452744315840546</v>
      </c>
      <c r="H502" s="13"/>
      <c r="I502" s="14"/>
      <c r="J502" s="14"/>
      <c r="K502" s="14"/>
      <c r="L502" s="14"/>
      <c r="M502" s="14"/>
    </row>
    <row r="503" spans="1:13" ht="12.75">
      <c r="A503" s="13">
        <f t="shared" si="49"/>
        <v>80</v>
      </c>
      <c r="B503" s="7">
        <f t="shared" si="50"/>
        <v>0.6519606338708186</v>
      </c>
      <c r="C503" s="7">
        <f t="shared" si="50"/>
        <v>0.5243317323613639</v>
      </c>
      <c r="D503" s="7">
        <f t="shared" si="50"/>
        <v>0.3967028308519092</v>
      </c>
      <c r="E503" s="7">
        <f t="shared" si="50"/>
        <v>0.26907392934245455</v>
      </c>
      <c r="F503" s="7">
        <f t="shared" si="50"/>
        <v>0.1414450278329999</v>
      </c>
      <c r="H503" s="13"/>
      <c r="I503" s="14"/>
      <c r="J503" s="14"/>
      <c r="K503" s="14"/>
      <c r="L503" s="14"/>
      <c r="M503" s="14"/>
    </row>
    <row r="504" spans="1:13" ht="12.75">
      <c r="A504" s="13">
        <f t="shared" si="49"/>
        <v>81</v>
      </c>
      <c r="B504" s="7">
        <f t="shared" si="50"/>
        <v>0.6503238241125595</v>
      </c>
      <c r="C504" s="7">
        <f t="shared" si="50"/>
        <v>0.522333521211318</v>
      </c>
      <c r="D504" s="7">
        <f t="shared" si="50"/>
        <v>0.39434321831007685</v>
      </c>
      <c r="E504" s="7">
        <f t="shared" si="50"/>
        <v>0.2663529154088355</v>
      </c>
      <c r="F504" s="7">
        <f t="shared" si="50"/>
        <v>0.1383626125075942</v>
      </c>
      <c r="H504" s="13"/>
      <c r="I504" s="14"/>
      <c r="J504" s="14"/>
      <c r="K504" s="14"/>
      <c r="L504" s="14"/>
      <c r="M504" s="14"/>
    </row>
    <row r="505" spans="1:13" ht="12.75">
      <c r="A505" s="13">
        <f t="shared" si="49"/>
        <v>82</v>
      </c>
      <c r="B505" s="7">
        <f t="shared" si="50"/>
        <v>0.6486870143543005</v>
      </c>
      <c r="C505" s="7">
        <f t="shared" si="50"/>
        <v>0.5203353100612725</v>
      </c>
      <c r="D505" s="7">
        <f t="shared" si="50"/>
        <v>0.3919836057682446</v>
      </c>
      <c r="E505" s="7">
        <f t="shared" si="50"/>
        <v>0.2636319014752166</v>
      </c>
      <c r="F505" s="7">
        <f t="shared" si="50"/>
        <v>0.13528019718218867</v>
      </c>
      <c r="H505" s="13"/>
      <c r="I505" s="14"/>
      <c r="J505" s="14"/>
      <c r="K505" s="14"/>
      <c r="L505" s="14"/>
      <c r="M505" s="14"/>
    </row>
    <row r="506" spans="1:13" ht="12.75">
      <c r="A506" s="13">
        <f t="shared" si="49"/>
        <v>83</v>
      </c>
      <c r="B506" s="7">
        <f t="shared" si="50"/>
        <v>0.6470502045960415</v>
      </c>
      <c r="C506" s="7">
        <f t="shared" si="50"/>
        <v>0.5183370989112267</v>
      </c>
      <c r="D506" s="7">
        <f t="shared" si="50"/>
        <v>0.38962399322641217</v>
      </c>
      <c r="E506" s="7">
        <f t="shared" si="50"/>
        <v>0.2609108875415976</v>
      </c>
      <c r="F506" s="7">
        <f t="shared" si="50"/>
        <v>0.13219778185678296</v>
      </c>
      <c r="H506" s="13"/>
      <c r="I506" s="14"/>
      <c r="J506" s="14"/>
      <c r="K506" s="14"/>
      <c r="L506" s="14"/>
      <c r="M506" s="14"/>
    </row>
    <row r="507" spans="1:13" ht="12.75">
      <c r="A507" s="13">
        <f t="shared" si="49"/>
        <v>84</v>
      </c>
      <c r="B507" s="7">
        <f t="shared" si="50"/>
        <v>0.6454133948377823</v>
      </c>
      <c r="C507" s="7">
        <f t="shared" si="50"/>
        <v>0.516338887761181</v>
      </c>
      <c r="D507" s="7">
        <f t="shared" si="50"/>
        <v>0.38726438068457975</v>
      </c>
      <c r="E507" s="7">
        <f t="shared" si="50"/>
        <v>0.2581898736079785</v>
      </c>
      <c r="F507" s="7">
        <f t="shared" si="50"/>
        <v>0.12911536653137726</v>
      </c>
      <c r="H507" s="13"/>
      <c r="I507" s="14"/>
      <c r="J507" s="14"/>
      <c r="K507" s="14"/>
      <c r="L507" s="14"/>
      <c r="M507" s="14"/>
    </row>
    <row r="508" spans="1:13" ht="12.75">
      <c r="A508" s="13">
        <f t="shared" si="49"/>
        <v>85</v>
      </c>
      <c r="B508" s="7">
        <f aca="true" t="shared" si="51" ref="B508:F517">$A$32*$F$26*($A508+$F$23)*LN(B$366/($F$29/EXP($F$30/($A508+$F$23))))</f>
        <v>0.6437765850795234</v>
      </c>
      <c r="C508" s="7">
        <f t="shared" si="51"/>
        <v>0.5143406766111355</v>
      </c>
      <c r="D508" s="7">
        <f t="shared" si="51"/>
        <v>0.3849047681427476</v>
      </c>
      <c r="E508" s="7">
        <f t="shared" si="51"/>
        <v>0.2554688596743597</v>
      </c>
      <c r="F508" s="7">
        <f t="shared" si="51"/>
        <v>0.12603295120597177</v>
      </c>
      <c r="H508" s="13"/>
      <c r="I508" s="14"/>
      <c r="J508" s="14"/>
      <c r="K508" s="14"/>
      <c r="L508" s="14"/>
      <c r="M508" s="14"/>
    </row>
    <row r="509" spans="1:13" ht="12.75">
      <c r="A509" s="13">
        <f t="shared" si="49"/>
        <v>86</v>
      </c>
      <c r="B509" s="7">
        <f t="shared" si="51"/>
        <v>0.6421397753212643</v>
      </c>
      <c r="C509" s="7">
        <f t="shared" si="51"/>
        <v>0.5123424654610897</v>
      </c>
      <c r="D509" s="7">
        <f t="shared" si="51"/>
        <v>0.3825451556009152</v>
      </c>
      <c r="E509" s="7">
        <f t="shared" si="51"/>
        <v>0.25274784574074066</v>
      </c>
      <c r="F509" s="7">
        <f t="shared" si="51"/>
        <v>0.12295053588056612</v>
      </c>
      <c r="H509" s="13"/>
      <c r="I509" s="14"/>
      <c r="J509" s="14"/>
      <c r="K509" s="14"/>
      <c r="L509" s="14"/>
      <c r="M509" s="14"/>
    </row>
    <row r="510" spans="1:13" ht="12.75">
      <c r="A510" s="13">
        <f t="shared" si="49"/>
        <v>87</v>
      </c>
      <c r="B510" s="7">
        <f t="shared" si="51"/>
        <v>0.6405029655630051</v>
      </c>
      <c r="C510" s="7">
        <f t="shared" si="51"/>
        <v>0.5103442543110439</v>
      </c>
      <c r="D510" s="7">
        <f t="shared" si="51"/>
        <v>0.38018554305908275</v>
      </c>
      <c r="E510" s="7">
        <f t="shared" si="51"/>
        <v>0.25002683180712154</v>
      </c>
      <c r="F510" s="7">
        <f t="shared" si="51"/>
        <v>0.11986812055516034</v>
      </c>
      <c r="H510" s="13"/>
      <c r="I510" s="14"/>
      <c r="J510" s="14"/>
      <c r="K510" s="14"/>
      <c r="L510" s="14"/>
      <c r="M510" s="14"/>
    </row>
    <row r="511" spans="1:13" ht="12.75">
      <c r="A511" s="13">
        <f t="shared" si="49"/>
        <v>88</v>
      </c>
      <c r="B511" s="7">
        <f t="shared" si="51"/>
        <v>0.6388661558047461</v>
      </c>
      <c r="C511" s="7">
        <f t="shared" si="51"/>
        <v>0.5083460431609983</v>
      </c>
      <c r="D511" s="7">
        <f t="shared" si="51"/>
        <v>0.37782593051725044</v>
      </c>
      <c r="E511" s="7">
        <f t="shared" si="51"/>
        <v>0.24730581787350261</v>
      </c>
      <c r="F511" s="7">
        <f t="shared" si="51"/>
        <v>0.11678570522975477</v>
      </c>
      <c r="H511" s="13"/>
      <c r="I511" s="14"/>
      <c r="J511" s="14"/>
      <c r="K511" s="14"/>
      <c r="L511" s="14"/>
      <c r="M511" s="14"/>
    </row>
    <row r="512" spans="1:13" ht="12.75">
      <c r="A512" s="13">
        <f t="shared" si="49"/>
        <v>89</v>
      </c>
      <c r="B512" s="7">
        <f t="shared" si="51"/>
        <v>0.6372293460464872</v>
      </c>
      <c r="C512" s="7">
        <f t="shared" si="51"/>
        <v>0.5063478320109526</v>
      </c>
      <c r="D512" s="7">
        <f t="shared" si="51"/>
        <v>0.3754663179754182</v>
      </c>
      <c r="E512" s="7">
        <f t="shared" si="51"/>
        <v>0.24458480393988366</v>
      </c>
      <c r="F512" s="7">
        <f t="shared" si="51"/>
        <v>0.11370328990434918</v>
      </c>
      <c r="H512" s="13"/>
      <c r="I512" s="14"/>
      <c r="J512" s="14"/>
      <c r="K512" s="14"/>
      <c r="L512" s="14"/>
      <c r="M512" s="14"/>
    </row>
    <row r="513" spans="1:13" ht="12.75">
      <c r="A513" s="13">
        <f t="shared" si="49"/>
        <v>90</v>
      </c>
      <c r="B513" s="7">
        <f t="shared" si="51"/>
        <v>0.6355925362882282</v>
      </c>
      <c r="C513" s="7">
        <f t="shared" si="51"/>
        <v>0.504349620860907</v>
      </c>
      <c r="D513" s="7">
        <f t="shared" si="51"/>
        <v>0.3731067054335859</v>
      </c>
      <c r="E513" s="7">
        <f t="shared" si="51"/>
        <v>0.2418637900062647</v>
      </c>
      <c r="F513" s="7">
        <f t="shared" si="51"/>
        <v>0.11062087457894358</v>
      </c>
      <c r="H513" s="13"/>
      <c r="I513" s="14"/>
      <c r="J513" s="14"/>
      <c r="K513" s="14"/>
      <c r="L513" s="14"/>
      <c r="M513" s="14"/>
    </row>
    <row r="514" spans="1:13" ht="12.75">
      <c r="A514" s="13">
        <f t="shared" si="49"/>
        <v>91</v>
      </c>
      <c r="B514" s="7">
        <f t="shared" si="51"/>
        <v>0.633955726529969</v>
      </c>
      <c r="C514" s="7">
        <f t="shared" si="51"/>
        <v>0.5023514097108611</v>
      </c>
      <c r="D514" s="7">
        <f t="shared" si="51"/>
        <v>0.3707470928917534</v>
      </c>
      <c r="E514" s="7">
        <f t="shared" si="51"/>
        <v>0.23914277607264559</v>
      </c>
      <c r="F514" s="7">
        <f t="shared" si="51"/>
        <v>0.1075384592535378</v>
      </c>
      <c r="H514" s="13"/>
      <c r="I514" s="14"/>
      <c r="J514" s="14"/>
      <c r="K514" s="14"/>
      <c r="L514" s="14"/>
      <c r="M514" s="14"/>
    </row>
    <row r="515" spans="1:13" ht="12.75">
      <c r="A515" s="13">
        <f t="shared" si="49"/>
        <v>92</v>
      </c>
      <c r="B515" s="7">
        <f t="shared" si="51"/>
        <v>0.63231891677171</v>
      </c>
      <c r="C515" s="7">
        <f t="shared" si="51"/>
        <v>0.5003531985608155</v>
      </c>
      <c r="D515" s="7">
        <f t="shared" si="51"/>
        <v>0.36838748034992114</v>
      </c>
      <c r="E515" s="7">
        <f t="shared" si="51"/>
        <v>0.2364217621390267</v>
      </c>
      <c r="F515" s="7">
        <f t="shared" si="51"/>
        <v>0.10445604392813225</v>
      </c>
      <c r="H515" s="13"/>
      <c r="I515" s="14"/>
      <c r="J515" s="14"/>
      <c r="K515" s="14"/>
      <c r="L515" s="14"/>
      <c r="M515" s="14"/>
    </row>
    <row r="516" spans="1:13" ht="12.75">
      <c r="A516" s="13">
        <f t="shared" si="49"/>
        <v>93</v>
      </c>
      <c r="B516" s="7">
        <f t="shared" si="51"/>
        <v>0.630682107013451</v>
      </c>
      <c r="C516" s="7">
        <f t="shared" si="51"/>
        <v>0.49835498741076983</v>
      </c>
      <c r="D516" s="7">
        <f t="shared" si="51"/>
        <v>0.36602786780808877</v>
      </c>
      <c r="E516" s="7">
        <f t="shared" si="51"/>
        <v>0.23370074820540768</v>
      </c>
      <c r="F516" s="7">
        <f t="shared" si="51"/>
        <v>0.10137362860272663</v>
      </c>
      <c r="H516" s="13"/>
      <c r="I516" s="14"/>
      <c r="J516" s="14"/>
      <c r="K516" s="14"/>
      <c r="L516" s="14"/>
      <c r="M516" s="14"/>
    </row>
    <row r="517" spans="1:13" ht="12.75">
      <c r="A517" s="13">
        <f t="shared" si="49"/>
        <v>94</v>
      </c>
      <c r="B517" s="7">
        <f t="shared" si="51"/>
        <v>0.6290452972551919</v>
      </c>
      <c r="C517" s="7">
        <f t="shared" si="51"/>
        <v>0.49635677626072405</v>
      </c>
      <c r="D517" s="7">
        <f t="shared" si="51"/>
        <v>0.3636682552662564</v>
      </c>
      <c r="E517" s="7">
        <f t="shared" si="51"/>
        <v>0.23097973427178867</v>
      </c>
      <c r="F517" s="7">
        <f t="shared" si="51"/>
        <v>0.09829121327732095</v>
      </c>
      <c r="H517" s="13"/>
      <c r="I517" s="14"/>
      <c r="J517" s="14"/>
      <c r="K517" s="14"/>
      <c r="L517" s="14"/>
      <c r="M517" s="14"/>
    </row>
    <row r="518" spans="1:13" ht="12.75">
      <c r="A518" s="13">
        <f t="shared" si="49"/>
        <v>95</v>
      </c>
      <c r="B518" s="7">
        <f aca="true" t="shared" si="52" ref="B518:F527">$A$32*$F$26*($A518+$F$23)*LN(B$366/($F$29/EXP($F$30/($A518+$F$23))))</f>
        <v>0.6274084874969329</v>
      </c>
      <c r="C518" s="7">
        <f t="shared" si="52"/>
        <v>0.49435856511067844</v>
      </c>
      <c r="D518" s="7">
        <f t="shared" si="52"/>
        <v>0.3613086427244241</v>
      </c>
      <c r="E518" s="7">
        <f t="shared" si="52"/>
        <v>0.22825872033816974</v>
      </c>
      <c r="F518" s="7">
        <f t="shared" si="52"/>
        <v>0.09520879795191534</v>
      </c>
      <c r="H518" s="13"/>
      <c r="I518" s="14"/>
      <c r="J518" s="14"/>
      <c r="K518" s="14"/>
      <c r="L518" s="14"/>
      <c r="M518" s="14"/>
    </row>
    <row r="519" spans="1:13" ht="12.75">
      <c r="A519" s="13">
        <f t="shared" si="49"/>
        <v>96</v>
      </c>
      <c r="B519" s="7">
        <f t="shared" si="52"/>
        <v>0.6257716777386738</v>
      </c>
      <c r="C519" s="7">
        <f t="shared" si="52"/>
        <v>0.49236035396063266</v>
      </c>
      <c r="D519" s="7">
        <f t="shared" si="52"/>
        <v>0.3589490301825917</v>
      </c>
      <c r="E519" s="7">
        <f t="shared" si="52"/>
        <v>0.22553770640455068</v>
      </c>
      <c r="F519" s="7">
        <f t="shared" si="52"/>
        <v>0.09212638262650964</v>
      </c>
      <c r="H519" s="13"/>
      <c r="I519" s="14"/>
      <c r="J519" s="14"/>
      <c r="K519" s="14"/>
      <c r="L519" s="14"/>
      <c r="M519" s="14"/>
    </row>
    <row r="520" spans="1:13" ht="12.75">
      <c r="A520" s="13">
        <f t="shared" si="49"/>
        <v>97</v>
      </c>
      <c r="B520" s="7">
        <f t="shared" si="52"/>
        <v>0.6241348679804147</v>
      </c>
      <c r="C520" s="7">
        <f t="shared" si="52"/>
        <v>0.49036214281058704</v>
      </c>
      <c r="D520" s="7">
        <f t="shared" si="52"/>
        <v>0.3565894176407594</v>
      </c>
      <c r="E520" s="7">
        <f t="shared" si="52"/>
        <v>0.22281669247093172</v>
      </c>
      <c r="F520" s="7">
        <f t="shared" si="52"/>
        <v>0.08904396730110405</v>
      </c>
      <c r="H520" s="13"/>
      <c r="I520" s="14"/>
      <c r="J520" s="14"/>
      <c r="K520" s="14"/>
      <c r="L520" s="14"/>
      <c r="M520" s="14"/>
    </row>
    <row r="521" spans="1:13" ht="12.75">
      <c r="A521" s="13">
        <f t="shared" si="49"/>
        <v>98</v>
      </c>
      <c r="B521" s="7">
        <f t="shared" si="52"/>
        <v>0.6224980582221558</v>
      </c>
      <c r="C521" s="7">
        <f t="shared" si="52"/>
        <v>0.4883639316605414</v>
      </c>
      <c r="D521" s="7">
        <f t="shared" si="52"/>
        <v>0.3542298050989271</v>
      </c>
      <c r="E521" s="7">
        <f t="shared" si="52"/>
        <v>0.2200956785373128</v>
      </c>
      <c r="F521" s="7">
        <f t="shared" si="52"/>
        <v>0.08596155197569845</v>
      </c>
      <c r="H521" s="13"/>
      <c r="I521" s="14"/>
      <c r="J521" s="14"/>
      <c r="K521" s="14"/>
      <c r="L521" s="14"/>
      <c r="M521" s="14"/>
    </row>
    <row r="522" spans="1:13" ht="12.75">
      <c r="A522" s="13">
        <f t="shared" si="49"/>
        <v>99</v>
      </c>
      <c r="B522" s="7">
        <f t="shared" si="52"/>
        <v>0.6208612484638967</v>
      </c>
      <c r="C522" s="7">
        <f t="shared" si="52"/>
        <v>0.48636572051049565</v>
      </c>
      <c r="D522" s="7">
        <f t="shared" si="52"/>
        <v>0.35187019255709473</v>
      </c>
      <c r="E522" s="7">
        <f t="shared" si="52"/>
        <v>0.21737466460369376</v>
      </c>
      <c r="F522" s="7">
        <f t="shared" si="52"/>
        <v>0.08287913665029276</v>
      </c>
      <c r="H522" s="13"/>
      <c r="I522" s="14"/>
      <c r="J522" s="14"/>
      <c r="K522" s="14"/>
      <c r="L522" s="14"/>
      <c r="M522" s="14"/>
    </row>
    <row r="523" spans="1:13" ht="12.75">
      <c r="A523" s="13">
        <f t="shared" si="49"/>
        <v>100</v>
      </c>
      <c r="B523" s="7">
        <f t="shared" si="52"/>
        <v>0.6192244387056378</v>
      </c>
      <c r="C523" s="7">
        <f t="shared" si="52"/>
        <v>0.4843675093604501</v>
      </c>
      <c r="D523" s="7">
        <f t="shared" si="52"/>
        <v>0.34951058001526253</v>
      </c>
      <c r="E523" s="7">
        <f t="shared" si="52"/>
        <v>0.2146536506700749</v>
      </c>
      <c r="F523" s="7">
        <f t="shared" si="52"/>
        <v>0.07979672132488727</v>
      </c>
      <c r="H523" s="13"/>
      <c r="I523" s="14"/>
      <c r="J523" s="14"/>
      <c r="K523" s="14"/>
      <c r="L523" s="14"/>
      <c r="M523" s="14"/>
    </row>
    <row r="524" spans="1:13" ht="12.75">
      <c r="A524" s="13">
        <f t="shared" si="49"/>
        <v>101</v>
      </c>
      <c r="B524" s="7">
        <f t="shared" si="52"/>
        <v>0.6175876289473786</v>
      </c>
      <c r="C524" s="7">
        <f t="shared" si="52"/>
        <v>0.48236929821040425</v>
      </c>
      <c r="D524" s="7">
        <f t="shared" si="52"/>
        <v>0.34715096747343005</v>
      </c>
      <c r="E524" s="7">
        <f t="shared" si="52"/>
        <v>0.2119326367364558</v>
      </c>
      <c r="F524" s="7">
        <f t="shared" si="52"/>
        <v>0.07671430599948151</v>
      </c>
      <c r="H524" s="13"/>
      <c r="I524" s="14"/>
      <c r="J524" s="14"/>
      <c r="K524" s="14"/>
      <c r="L524" s="14"/>
      <c r="M524" s="14"/>
    </row>
    <row r="525" spans="1:13" ht="12.75">
      <c r="A525" s="13">
        <f t="shared" si="49"/>
        <v>102</v>
      </c>
      <c r="B525" s="7">
        <f t="shared" si="52"/>
        <v>0.6159508191891195</v>
      </c>
      <c r="C525" s="7">
        <f t="shared" si="52"/>
        <v>0.4803710870603585</v>
      </c>
      <c r="D525" s="7">
        <f t="shared" si="52"/>
        <v>0.3447913549315977</v>
      </c>
      <c r="E525" s="7">
        <f t="shared" si="52"/>
        <v>0.20921162280283673</v>
      </c>
      <c r="F525" s="7">
        <f t="shared" si="52"/>
        <v>0.07363189067407583</v>
      </c>
      <c r="H525" s="13"/>
      <c r="I525" s="14"/>
      <c r="J525" s="14"/>
      <c r="K525" s="14"/>
      <c r="L525" s="14"/>
      <c r="M525" s="14"/>
    </row>
    <row r="526" spans="1:13" ht="12.75">
      <c r="A526" s="13">
        <f t="shared" si="49"/>
        <v>103</v>
      </c>
      <c r="B526" s="7">
        <f t="shared" si="52"/>
        <v>0.6143140094308606</v>
      </c>
      <c r="C526" s="7">
        <f t="shared" si="52"/>
        <v>0.47837287591031297</v>
      </c>
      <c r="D526" s="7">
        <f t="shared" si="52"/>
        <v>0.3424317423897655</v>
      </c>
      <c r="E526" s="7">
        <f t="shared" si="52"/>
        <v>0.20649060886921794</v>
      </c>
      <c r="F526" s="7">
        <f t="shared" si="52"/>
        <v>0.07054947534867036</v>
      </c>
      <c r="H526" s="13"/>
      <c r="I526" s="14"/>
      <c r="J526" s="14"/>
      <c r="K526" s="14"/>
      <c r="L526" s="14"/>
      <c r="M526" s="14"/>
    </row>
    <row r="527" spans="1:13" ht="12.75">
      <c r="A527" s="13">
        <f t="shared" si="49"/>
        <v>104</v>
      </c>
      <c r="B527" s="7">
        <f t="shared" si="52"/>
        <v>0.6126771996726016</v>
      </c>
      <c r="C527" s="7">
        <f t="shared" si="52"/>
        <v>0.4763746647602673</v>
      </c>
      <c r="D527" s="7">
        <f t="shared" si="52"/>
        <v>0.3400721298479331</v>
      </c>
      <c r="E527" s="7">
        <f t="shared" si="52"/>
        <v>0.20376959493559896</v>
      </c>
      <c r="F527" s="7">
        <f t="shared" si="52"/>
        <v>0.06746706002326472</v>
      </c>
      <c r="H527" s="13"/>
      <c r="I527" s="14"/>
      <c r="J527" s="14"/>
      <c r="K527" s="14"/>
      <c r="L527" s="14"/>
      <c r="M527" s="14"/>
    </row>
    <row r="528" spans="1:13" ht="12.75">
      <c r="A528" s="13">
        <f t="shared" si="49"/>
        <v>105</v>
      </c>
      <c r="B528" s="7">
        <f aca="true" t="shared" si="53" ref="B528:F537">$A$32*$F$26*($A528+$F$23)*LN(B$366/($F$29/EXP($F$30/($A528+$F$23))))</f>
        <v>0.6110403899143424</v>
      </c>
      <c r="C528" s="7">
        <f t="shared" si="53"/>
        <v>0.47437645361022157</v>
      </c>
      <c r="D528" s="7">
        <f t="shared" si="53"/>
        <v>0.3377125173061007</v>
      </c>
      <c r="E528" s="7">
        <f t="shared" si="53"/>
        <v>0.20104858100197984</v>
      </c>
      <c r="F528" s="7">
        <f t="shared" si="53"/>
        <v>0.06438464469785898</v>
      </c>
      <c r="H528" s="13"/>
      <c r="I528" s="14"/>
      <c r="J528" s="14"/>
      <c r="K528" s="14"/>
      <c r="L528" s="14"/>
      <c r="M528" s="14"/>
    </row>
    <row r="529" spans="1:13" ht="12.75">
      <c r="A529" s="13">
        <f t="shared" si="49"/>
        <v>106</v>
      </c>
      <c r="B529" s="7">
        <f t="shared" si="53"/>
        <v>0.6094035801560834</v>
      </c>
      <c r="C529" s="7">
        <f t="shared" si="53"/>
        <v>0.4723782424601759</v>
      </c>
      <c r="D529" s="7">
        <f t="shared" si="53"/>
        <v>0.3353529047642684</v>
      </c>
      <c r="E529" s="7">
        <f t="shared" si="53"/>
        <v>0.1983275670683609</v>
      </c>
      <c r="F529" s="7">
        <f t="shared" si="53"/>
        <v>0.06130222937245338</v>
      </c>
      <c r="H529" s="13"/>
      <c r="I529" s="14"/>
      <c r="J529" s="14"/>
      <c r="K529" s="14"/>
      <c r="L529" s="14"/>
      <c r="M529" s="14"/>
    </row>
    <row r="530" spans="1:13" ht="12.75">
      <c r="A530" s="13">
        <f t="shared" si="49"/>
        <v>107</v>
      </c>
      <c r="B530" s="7">
        <f t="shared" si="53"/>
        <v>0.6077667703978245</v>
      </c>
      <c r="C530" s="7">
        <f t="shared" si="53"/>
        <v>0.47038003131013023</v>
      </c>
      <c r="D530" s="7">
        <f t="shared" si="53"/>
        <v>0.33299329222243607</v>
      </c>
      <c r="E530" s="7">
        <f t="shared" si="53"/>
        <v>0.1956065531347419</v>
      </c>
      <c r="F530" s="7">
        <f t="shared" si="53"/>
        <v>0.058219814047047735</v>
      </c>
      <c r="H530" s="13"/>
      <c r="I530" s="14"/>
      <c r="J530" s="14"/>
      <c r="K530" s="14"/>
      <c r="L530" s="14"/>
      <c r="M530" s="14"/>
    </row>
    <row r="531" spans="1:13" ht="12.75">
      <c r="A531" s="13">
        <f t="shared" si="49"/>
        <v>108</v>
      </c>
      <c r="B531" s="7">
        <f t="shared" si="53"/>
        <v>0.6061299606395654</v>
      </c>
      <c r="C531" s="7">
        <f t="shared" si="53"/>
        <v>0.46838182016008456</v>
      </c>
      <c r="D531" s="7">
        <f t="shared" si="53"/>
        <v>0.33063367968060375</v>
      </c>
      <c r="E531" s="7">
        <f t="shared" si="53"/>
        <v>0.19288553920112295</v>
      </c>
      <c r="F531" s="7">
        <f t="shared" si="53"/>
        <v>0.05513739872164215</v>
      </c>
      <c r="H531" s="13"/>
      <c r="I531" s="14"/>
      <c r="J531" s="14"/>
      <c r="K531" s="14"/>
      <c r="L531" s="14"/>
      <c r="M531" s="14"/>
    </row>
    <row r="532" spans="1:13" ht="12.75">
      <c r="A532" s="13">
        <f t="shared" si="49"/>
        <v>109</v>
      </c>
      <c r="B532" s="7">
        <f t="shared" si="53"/>
        <v>0.6044931508813062</v>
      </c>
      <c r="C532" s="7">
        <f t="shared" si="53"/>
        <v>0.4663836090100387</v>
      </c>
      <c r="D532" s="7">
        <f t="shared" si="53"/>
        <v>0.3282740671387713</v>
      </c>
      <c r="E532" s="7">
        <f t="shared" si="53"/>
        <v>0.19016452526750385</v>
      </c>
      <c r="F532" s="7">
        <f t="shared" si="53"/>
        <v>0.05205498339623639</v>
      </c>
      <c r="H532" s="13"/>
      <c r="I532" s="14"/>
      <c r="J532" s="14"/>
      <c r="K532" s="14"/>
      <c r="L532" s="14"/>
      <c r="M532" s="14"/>
    </row>
    <row r="533" spans="1:13" ht="12.75">
      <c r="A533" s="13">
        <f t="shared" si="49"/>
        <v>110</v>
      </c>
      <c r="B533" s="7">
        <f t="shared" si="53"/>
        <v>0.6028563411230471</v>
      </c>
      <c r="C533" s="7">
        <f t="shared" si="53"/>
        <v>0.46438539785999305</v>
      </c>
      <c r="D533" s="7">
        <f t="shared" si="53"/>
        <v>0.3259144545969389</v>
      </c>
      <c r="E533" s="7">
        <f t="shared" si="53"/>
        <v>0.18744351133388484</v>
      </c>
      <c r="F533" s="7">
        <f t="shared" si="53"/>
        <v>0.04897256807083074</v>
      </c>
      <c r="H533" s="13"/>
      <c r="I533" s="14"/>
      <c r="J533" s="14"/>
      <c r="K533" s="14"/>
      <c r="L533" s="14"/>
      <c r="M533" s="14"/>
    </row>
    <row r="534" spans="1:13" ht="12.75">
      <c r="A534" s="13">
        <f t="shared" si="49"/>
        <v>111</v>
      </c>
      <c r="B534" s="7">
        <f t="shared" si="53"/>
        <v>0.6012195313647882</v>
      </c>
      <c r="C534" s="7">
        <f t="shared" si="53"/>
        <v>0.4623871867099475</v>
      </c>
      <c r="D534" s="7">
        <f t="shared" si="53"/>
        <v>0.3235548420551067</v>
      </c>
      <c r="E534" s="7">
        <f t="shared" si="53"/>
        <v>0.184722497400266</v>
      </c>
      <c r="F534" s="7">
        <f t="shared" si="53"/>
        <v>0.045890152745425246</v>
      </c>
      <c r="H534" s="13"/>
      <c r="I534" s="14"/>
      <c r="J534" s="14"/>
      <c r="K534" s="14"/>
      <c r="L534" s="14"/>
      <c r="M534" s="14"/>
    </row>
    <row r="535" spans="1:13" ht="12.75">
      <c r="A535" s="13">
        <f t="shared" si="49"/>
        <v>112</v>
      </c>
      <c r="B535" s="7">
        <f t="shared" si="53"/>
        <v>0.5995827216065291</v>
      </c>
      <c r="C535" s="7">
        <f t="shared" si="53"/>
        <v>0.46038897555990177</v>
      </c>
      <c r="D535" s="7">
        <f t="shared" si="53"/>
        <v>0.3211952295132744</v>
      </c>
      <c r="E535" s="7">
        <f t="shared" si="53"/>
        <v>0.18200148346664696</v>
      </c>
      <c r="F535" s="7">
        <f t="shared" si="53"/>
        <v>0.04280773742001959</v>
      </c>
      <c r="H535" s="13"/>
      <c r="I535" s="14"/>
      <c r="J535" s="14"/>
      <c r="K535" s="14"/>
      <c r="L535" s="14"/>
      <c r="M535" s="14"/>
    </row>
    <row r="536" spans="1:13" ht="12.75">
      <c r="A536" s="13">
        <f t="shared" si="49"/>
        <v>113</v>
      </c>
      <c r="B536" s="7">
        <f t="shared" si="53"/>
        <v>0.5979459118482701</v>
      </c>
      <c r="C536" s="7">
        <f t="shared" si="53"/>
        <v>0.45839076440985604</v>
      </c>
      <c r="D536" s="7">
        <f t="shared" si="53"/>
        <v>0.318835616971442</v>
      </c>
      <c r="E536" s="7">
        <f t="shared" si="53"/>
        <v>0.17928046953302798</v>
      </c>
      <c r="F536" s="7">
        <f t="shared" si="53"/>
        <v>0.03972532209461393</v>
      </c>
      <c r="H536" s="13"/>
      <c r="I536" s="14"/>
      <c r="J536" s="14"/>
      <c r="K536" s="14"/>
      <c r="L536" s="14"/>
      <c r="M536" s="14"/>
    </row>
    <row r="537" spans="1:13" ht="12.75">
      <c r="A537" s="13">
        <f t="shared" si="49"/>
        <v>114</v>
      </c>
      <c r="B537" s="7">
        <f t="shared" si="53"/>
        <v>0.5963091020900111</v>
      </c>
      <c r="C537" s="7">
        <f t="shared" si="53"/>
        <v>0.4563925532598103</v>
      </c>
      <c r="D537" s="7">
        <f t="shared" si="53"/>
        <v>0.31647600442960966</v>
      </c>
      <c r="E537" s="7">
        <f t="shared" si="53"/>
        <v>0.17655945559940897</v>
      </c>
      <c r="F537" s="7">
        <f t="shared" si="53"/>
        <v>0.036642906769208256</v>
      </c>
      <c r="H537" s="13"/>
      <c r="I537" s="14"/>
      <c r="J537" s="14"/>
      <c r="K537" s="14"/>
      <c r="L537" s="14"/>
      <c r="M537" s="14"/>
    </row>
    <row r="538" spans="1:13" ht="12.75">
      <c r="A538" s="13">
        <f t="shared" si="49"/>
        <v>115</v>
      </c>
      <c r="B538" s="7">
        <f aca="true" t="shared" si="54" ref="B538:F548">$A$32*$F$26*($A538+$F$23)*LN(B$366/($F$29/EXP($F$30/($A538+$F$23))))</f>
        <v>0.5946722923317521</v>
      </c>
      <c r="C538" s="7">
        <f t="shared" si="54"/>
        <v>0.45439434210976476</v>
      </c>
      <c r="D538" s="7">
        <f t="shared" si="54"/>
        <v>0.3141163918877774</v>
      </c>
      <c r="E538" s="7">
        <f t="shared" si="54"/>
        <v>0.17383844166579007</v>
      </c>
      <c r="F538" s="7">
        <f t="shared" si="54"/>
        <v>0.0335604914438027</v>
      </c>
      <c r="H538" s="13"/>
      <c r="I538" s="14"/>
      <c r="J538" s="14"/>
      <c r="K538" s="14"/>
      <c r="L538" s="14"/>
      <c r="M538" s="14"/>
    </row>
    <row r="539" spans="1:13" ht="12.75">
      <c r="A539" s="13">
        <f t="shared" si="49"/>
        <v>116</v>
      </c>
      <c r="B539" s="7">
        <f t="shared" si="54"/>
        <v>0.5930354825734928</v>
      </c>
      <c r="C539" s="7">
        <f t="shared" si="54"/>
        <v>0.4523961309597188</v>
      </c>
      <c r="D539" s="7">
        <f t="shared" si="54"/>
        <v>0.31175677934594487</v>
      </c>
      <c r="E539" s="7">
        <f t="shared" si="54"/>
        <v>0.1711174277321709</v>
      </c>
      <c r="F539" s="7">
        <f t="shared" si="54"/>
        <v>0.030478076118396896</v>
      </c>
      <c r="H539" s="13"/>
      <c r="I539" s="14"/>
      <c r="J539" s="14"/>
      <c r="K539" s="14"/>
      <c r="L539" s="14"/>
      <c r="M539" s="14"/>
    </row>
    <row r="540" spans="1:13" ht="12.75">
      <c r="A540" s="13">
        <f t="shared" si="49"/>
        <v>117</v>
      </c>
      <c r="B540" s="7">
        <f t="shared" si="54"/>
        <v>0.591398672815234</v>
      </c>
      <c r="C540" s="7">
        <f t="shared" si="54"/>
        <v>0.4503979198096733</v>
      </c>
      <c r="D540" s="7">
        <f t="shared" si="54"/>
        <v>0.30939716680411267</v>
      </c>
      <c r="E540" s="7">
        <f t="shared" si="54"/>
        <v>0.16839641379855208</v>
      </c>
      <c r="F540" s="7">
        <f t="shared" si="54"/>
        <v>0.02739566079299144</v>
      </c>
      <c r="H540" s="13"/>
      <c r="I540" s="14"/>
      <c r="J540" s="14"/>
      <c r="K540" s="14"/>
      <c r="L540" s="14"/>
      <c r="M540" s="14"/>
    </row>
    <row r="541" spans="1:13" ht="12.75">
      <c r="A541" s="13">
        <f t="shared" si="49"/>
        <v>118</v>
      </c>
      <c r="B541" s="7">
        <f t="shared" si="54"/>
        <v>0.5897618630569748</v>
      </c>
      <c r="C541" s="7">
        <f t="shared" si="54"/>
        <v>0.44839970865962747</v>
      </c>
      <c r="D541" s="7">
        <f t="shared" si="54"/>
        <v>0.3070375542622802</v>
      </c>
      <c r="E541" s="7">
        <f t="shared" si="54"/>
        <v>0.16567539986493293</v>
      </c>
      <c r="F541" s="7">
        <f t="shared" si="54"/>
        <v>0.02431324546758564</v>
      </c>
      <c r="H541" s="13"/>
      <c r="I541" s="14"/>
      <c r="J541" s="14"/>
      <c r="K541" s="14"/>
      <c r="L541" s="14"/>
      <c r="M541" s="14"/>
    </row>
    <row r="542" spans="1:13" ht="12.75">
      <c r="A542" s="13">
        <f t="shared" si="49"/>
        <v>119</v>
      </c>
      <c r="B542" s="7">
        <f t="shared" si="54"/>
        <v>0.5881250532987159</v>
      </c>
      <c r="C542" s="7">
        <f t="shared" si="54"/>
        <v>0.4464014975095819</v>
      </c>
      <c r="D542" s="7">
        <f t="shared" si="54"/>
        <v>0.304677941720448</v>
      </c>
      <c r="E542" s="7">
        <f t="shared" si="54"/>
        <v>0.16295438593131406</v>
      </c>
      <c r="F542" s="7">
        <f t="shared" si="54"/>
        <v>0.021230830142180114</v>
      </c>
      <c r="H542" s="13"/>
      <c r="I542" s="14"/>
      <c r="J542" s="14"/>
      <c r="K542" s="14"/>
      <c r="L542" s="14"/>
      <c r="M542" s="14"/>
    </row>
    <row r="543" spans="1:13" ht="12.75">
      <c r="A543" s="13">
        <f t="shared" si="49"/>
        <v>120</v>
      </c>
      <c r="B543" s="7">
        <f t="shared" si="54"/>
        <v>0.5864882435404568</v>
      </c>
      <c r="C543" s="7">
        <f t="shared" si="54"/>
        <v>0.44440328635953624</v>
      </c>
      <c r="D543" s="7">
        <f t="shared" si="54"/>
        <v>0.3023183291786157</v>
      </c>
      <c r="E543" s="7">
        <f t="shared" si="54"/>
        <v>0.1602333719976951</v>
      </c>
      <c r="F543" s="7">
        <f t="shared" si="54"/>
        <v>0.018148414816774518</v>
      </c>
      <c r="H543" s="13"/>
      <c r="I543" s="14"/>
      <c r="J543" s="14"/>
      <c r="K543" s="14"/>
      <c r="L543" s="14"/>
      <c r="M543" s="14"/>
    </row>
    <row r="544" spans="1:13" ht="12.75">
      <c r="A544" s="13">
        <f t="shared" si="49"/>
        <v>121</v>
      </c>
      <c r="B544" s="7">
        <f t="shared" si="54"/>
        <v>0.5848514337821978</v>
      </c>
      <c r="C544" s="7">
        <f t="shared" si="54"/>
        <v>0.4424050752094906</v>
      </c>
      <c r="D544" s="7">
        <f t="shared" si="54"/>
        <v>0.29995871663678336</v>
      </c>
      <c r="E544" s="7">
        <f t="shared" si="54"/>
        <v>0.15751235806407615</v>
      </c>
      <c r="F544" s="7">
        <f t="shared" si="54"/>
        <v>0.015065999491368906</v>
      </c>
      <c r="H544" s="13"/>
      <c r="I544" s="14"/>
      <c r="J544" s="14"/>
      <c r="K544" s="14"/>
      <c r="L544" s="14"/>
      <c r="M544" s="14"/>
    </row>
    <row r="545" spans="1:13" ht="12.75">
      <c r="A545" s="13">
        <f t="shared" si="49"/>
        <v>122</v>
      </c>
      <c r="B545" s="7">
        <f t="shared" si="54"/>
        <v>0.5832146240239386</v>
      </c>
      <c r="C545" s="7">
        <f t="shared" si="54"/>
        <v>0.44040686405944474</v>
      </c>
      <c r="D545" s="7">
        <f t="shared" si="54"/>
        <v>0.29759910409495083</v>
      </c>
      <c r="E545" s="7">
        <f t="shared" si="54"/>
        <v>0.15479134413045698</v>
      </c>
      <c r="F545" s="7">
        <f t="shared" si="54"/>
        <v>0.011983584165963098</v>
      </c>
      <c r="H545" s="13"/>
      <c r="I545" s="14"/>
      <c r="J545" s="14"/>
      <c r="K545" s="14"/>
      <c r="L545" s="14"/>
      <c r="M545" s="14"/>
    </row>
    <row r="546" spans="1:13" ht="12.75">
      <c r="A546" s="13">
        <f t="shared" si="49"/>
        <v>123</v>
      </c>
      <c r="B546" s="7">
        <f t="shared" si="54"/>
        <v>0.5815778142656797</v>
      </c>
      <c r="C546" s="7">
        <f t="shared" si="54"/>
        <v>0.4384086529093991</v>
      </c>
      <c r="D546" s="7">
        <f t="shared" si="54"/>
        <v>0.2952394915531186</v>
      </c>
      <c r="E546" s="7">
        <f t="shared" si="54"/>
        <v>0.1520703301968381</v>
      </c>
      <c r="F546" s="7">
        <f t="shared" si="54"/>
        <v>0.008901168840557588</v>
      </c>
      <c r="H546" s="13"/>
      <c r="I546" s="14"/>
      <c r="J546" s="14"/>
      <c r="K546" s="14"/>
      <c r="L546" s="14"/>
      <c r="M546" s="14"/>
    </row>
    <row r="547" spans="1:13" ht="12.75">
      <c r="A547" s="13">
        <f t="shared" si="49"/>
        <v>124</v>
      </c>
      <c r="B547" s="7">
        <f t="shared" si="54"/>
        <v>0.5799410045074206</v>
      </c>
      <c r="C547" s="7">
        <f t="shared" si="54"/>
        <v>0.4364104417593534</v>
      </c>
      <c r="D547" s="7">
        <f t="shared" si="54"/>
        <v>0.29287987901128626</v>
      </c>
      <c r="E547" s="7">
        <f t="shared" si="54"/>
        <v>0.14934931626321907</v>
      </c>
      <c r="F547" s="7">
        <f t="shared" si="54"/>
        <v>0.005818753515151914</v>
      </c>
      <c r="H547" s="13"/>
      <c r="I547" s="14"/>
      <c r="J547" s="14"/>
      <c r="K547" s="14"/>
      <c r="L547" s="14"/>
      <c r="M547" s="14"/>
    </row>
    <row r="548" spans="1:6" ht="12.75">
      <c r="A548" s="13">
        <f t="shared" si="49"/>
        <v>125</v>
      </c>
      <c r="B548" s="7">
        <f t="shared" si="54"/>
        <v>0.5783041947491615</v>
      </c>
      <c r="C548" s="7">
        <f t="shared" si="54"/>
        <v>0.4344122306093077</v>
      </c>
      <c r="D548" s="7">
        <f t="shared" si="54"/>
        <v>0.2905202664694539</v>
      </c>
      <c r="E548" s="7">
        <f t="shared" si="54"/>
        <v>0.1466283023296001</v>
      </c>
      <c r="F548" s="7">
        <f t="shared" si="54"/>
        <v>0.0027363381897462903</v>
      </c>
    </row>
    <row r="549" spans="1:6" ht="12.75">
      <c r="A549" s="13"/>
      <c r="B549" s="7"/>
      <c r="C549" s="7"/>
      <c r="D549" s="7"/>
      <c r="E549" s="7"/>
      <c r="F549" s="7"/>
    </row>
    <row r="550" spans="1:6" ht="12.75">
      <c r="A550">
        <f>EXP(LN(10)/12)</f>
        <v>1.2115276586285886</v>
      </c>
      <c r="B550" s="10" t="s">
        <v>40</v>
      </c>
      <c r="C550" s="7"/>
      <c r="D550" s="7"/>
      <c r="E550" s="7"/>
      <c r="F550" s="7"/>
    </row>
    <row r="551" spans="1:6" ht="12.75">
      <c r="A551" s="2" t="s">
        <v>11</v>
      </c>
      <c r="B551" s="12" t="s">
        <v>42</v>
      </c>
      <c r="C551" s="7"/>
      <c r="D551" s="7"/>
      <c r="E551" s="7"/>
      <c r="F551" s="7"/>
    </row>
    <row r="552" spans="1:6" ht="12.75">
      <c r="A552" s="4">
        <v>1E-09</v>
      </c>
      <c r="B552" s="1">
        <f aca="true" t="shared" si="55" ref="B552:B583">$F$27*LN(A552/$F$29)</f>
        <v>-0.004166619500765578</v>
      </c>
      <c r="C552" s="7"/>
      <c r="D552" s="7"/>
      <c r="E552" s="7"/>
      <c r="F552" s="7"/>
    </row>
    <row r="553" spans="1:6" ht="12.75">
      <c r="A553" s="4">
        <f aca="true" t="shared" si="56" ref="A553:A584">A552*A$550</f>
        <v>1.2115276586285887E-09</v>
      </c>
      <c r="B553" s="1">
        <f t="shared" si="55"/>
        <v>-0.004136502718116691</v>
      </c>
      <c r="C553" s="7"/>
      <c r="D553" s="7"/>
      <c r="E553" s="7"/>
      <c r="F553" s="7"/>
    </row>
    <row r="554" spans="1:6" ht="12.75">
      <c r="A554" s="4">
        <f t="shared" si="56"/>
        <v>1.46779926762207E-09</v>
      </c>
      <c r="B554" s="1">
        <f t="shared" si="55"/>
        <v>-0.004106385935467804</v>
      </c>
      <c r="C554" s="7"/>
      <c r="D554" s="7"/>
      <c r="E554" s="7"/>
      <c r="F554" s="7"/>
    </row>
    <row r="555" spans="1:6" ht="12.75">
      <c r="A555" s="4">
        <f t="shared" si="56"/>
        <v>1.7782794100389236E-09</v>
      </c>
      <c r="B555" s="1">
        <f t="shared" si="55"/>
        <v>-0.004076269152818917</v>
      </c>
      <c r="C555" s="7"/>
      <c r="D555" s="7"/>
      <c r="E555" s="7"/>
      <c r="F555" s="7"/>
    </row>
    <row r="556" spans="1:6" ht="12.75">
      <c r="A556" s="4">
        <f t="shared" si="56"/>
        <v>2.154434690031885E-09</v>
      </c>
      <c r="B556" s="1">
        <f t="shared" si="55"/>
        <v>-0.004046152370170029</v>
      </c>
      <c r="C556" s="7"/>
      <c r="D556" s="7"/>
      <c r="E556" s="7"/>
      <c r="F556" s="7"/>
    </row>
    <row r="557" spans="1:6" ht="12.75">
      <c r="A557" s="4">
        <f t="shared" si="56"/>
        <v>2.6101572156825387E-09</v>
      </c>
      <c r="B557" s="1">
        <f t="shared" si="55"/>
        <v>-0.004016035587521141</v>
      </c>
      <c r="C557" s="7"/>
      <c r="D557" s="7"/>
      <c r="E557" s="7"/>
      <c r="F557" s="7"/>
    </row>
    <row r="558" spans="1:6" ht="12.75">
      <c r="A558" s="4">
        <f t="shared" si="56"/>
        <v>3.162277660168382E-09</v>
      </c>
      <c r="B558" s="1">
        <f t="shared" si="55"/>
        <v>-0.0039859188048722545</v>
      </c>
      <c r="C558" s="7"/>
      <c r="D558" s="7"/>
      <c r="E558" s="7"/>
      <c r="F558" s="7"/>
    </row>
    <row r="559" spans="1:6" ht="12.75">
      <c r="A559" s="4">
        <f t="shared" si="56"/>
        <v>3.831186849557291E-09</v>
      </c>
      <c r="B559" s="1">
        <f t="shared" si="55"/>
        <v>-0.003955802022223367</v>
      </c>
      <c r="C559" s="7"/>
      <c r="D559" s="7"/>
      <c r="E559" s="7"/>
      <c r="F559" s="7"/>
    </row>
    <row r="560" spans="1:6" ht="12.75">
      <c r="A560" s="4">
        <f t="shared" si="56"/>
        <v>4.6415888336127836E-09</v>
      </c>
      <c r="B560" s="1">
        <f t="shared" si="55"/>
        <v>-0.00392568523957448</v>
      </c>
      <c r="C560" s="7"/>
      <c r="D560" s="7"/>
      <c r="E560" s="7"/>
      <c r="F560" s="7"/>
    </row>
    <row r="561" spans="1:6" ht="12.75">
      <c r="A561" s="4">
        <f t="shared" si="56"/>
        <v>5.623413251903497E-09</v>
      </c>
      <c r="B561" s="1">
        <f t="shared" si="55"/>
        <v>-0.0038955684569255923</v>
      </c>
      <c r="C561" s="7"/>
      <c r="D561" s="7"/>
      <c r="E561" s="7"/>
      <c r="F561" s="7"/>
    </row>
    <row r="562" spans="1:6" ht="12.75">
      <c r="A562" s="4">
        <f t="shared" si="56"/>
        <v>6.812920690579621E-09</v>
      </c>
      <c r="B562" s="1">
        <f t="shared" si="55"/>
        <v>-0.0038654516742767054</v>
      </c>
      <c r="C562" s="7"/>
      <c r="D562" s="7"/>
      <c r="E562" s="7"/>
      <c r="F562" s="7"/>
    </row>
    <row r="563" spans="1:6" ht="12.75">
      <c r="A563" s="4">
        <f t="shared" si="56"/>
        <v>8.254041852680196E-09</v>
      </c>
      <c r="B563" s="1">
        <f t="shared" si="55"/>
        <v>-0.0038353348916278177</v>
      </c>
      <c r="C563" s="7"/>
      <c r="D563" s="7"/>
      <c r="E563" s="7"/>
      <c r="F563" s="7"/>
    </row>
    <row r="564" spans="1:6" ht="12.75">
      <c r="A564" s="4">
        <f t="shared" si="56"/>
        <v>1.0000000000000015E-08</v>
      </c>
      <c r="B564" s="1">
        <f t="shared" si="55"/>
        <v>-0.00380521810897893</v>
      </c>
      <c r="C564" s="7"/>
      <c r="D564" s="7"/>
      <c r="E564" s="7"/>
      <c r="F564" s="7"/>
    </row>
    <row r="565" spans="1:6" ht="12.75">
      <c r="A565" s="4">
        <f t="shared" si="56"/>
        <v>1.2115276586285905E-08</v>
      </c>
      <c r="B565" s="1">
        <f t="shared" si="55"/>
        <v>-0.003775101326330043</v>
      </c>
      <c r="C565" s="7"/>
      <c r="D565" s="7"/>
      <c r="E565" s="7"/>
      <c r="F565" s="7"/>
    </row>
    <row r="566" spans="1:6" ht="12.75">
      <c r="A566" s="4">
        <f t="shared" si="56"/>
        <v>1.4677992676220721E-08</v>
      </c>
      <c r="B566" s="1">
        <f t="shared" si="55"/>
        <v>-0.0037449845436811555</v>
      </c>
      <c r="C566" s="7"/>
      <c r="D566" s="7"/>
      <c r="E566" s="7"/>
      <c r="F566" s="7"/>
    </row>
    <row r="567" spans="1:6" ht="12.75">
      <c r="A567" s="4">
        <f t="shared" si="56"/>
        <v>1.778279410038926E-08</v>
      </c>
      <c r="B567" s="1">
        <f t="shared" si="55"/>
        <v>-0.0037148677610322686</v>
      </c>
      <c r="C567" s="7"/>
      <c r="D567" s="7"/>
      <c r="E567" s="7"/>
      <c r="F567" s="7"/>
    </row>
    <row r="568" spans="1:6" ht="12.75">
      <c r="A568" s="4">
        <f t="shared" si="56"/>
        <v>2.154434690031888E-08</v>
      </c>
      <c r="B568" s="1">
        <f t="shared" si="55"/>
        <v>-0.003684750978383381</v>
      </c>
      <c r="C568" s="7"/>
      <c r="D568" s="7"/>
      <c r="E568" s="7"/>
      <c r="F568" s="7"/>
    </row>
    <row r="569" spans="1:6" ht="12.75">
      <c r="A569" s="4">
        <f t="shared" si="56"/>
        <v>2.610157215682542E-08</v>
      </c>
      <c r="B569" s="1">
        <f t="shared" si="55"/>
        <v>-0.0036546341957344936</v>
      </c>
      <c r="C569" s="7"/>
      <c r="D569" s="7"/>
      <c r="E569" s="7"/>
      <c r="F569" s="7"/>
    </row>
    <row r="570" spans="1:6" ht="12.75">
      <c r="A570" s="4">
        <f t="shared" si="56"/>
        <v>3.162277660168386E-08</v>
      </c>
      <c r="B570" s="1">
        <f t="shared" si="55"/>
        <v>-0.0036245174130856064</v>
      </c>
      <c r="C570" s="7"/>
      <c r="D570" s="7"/>
      <c r="E570" s="7"/>
      <c r="F570" s="7"/>
    </row>
    <row r="571" spans="1:6" ht="12.75">
      <c r="A571" s="4">
        <f t="shared" si="56"/>
        <v>3.831186849557296E-08</v>
      </c>
      <c r="B571" s="1">
        <f t="shared" si="55"/>
        <v>-0.003594400630436719</v>
      </c>
      <c r="C571" s="7"/>
      <c r="D571" s="7"/>
      <c r="E571" s="7"/>
      <c r="F571" s="7"/>
    </row>
    <row r="572" spans="1:6" ht="12.75">
      <c r="A572" s="4">
        <f t="shared" si="56"/>
        <v>4.6415888336127893E-08</v>
      </c>
      <c r="B572" s="1">
        <f t="shared" si="55"/>
        <v>-0.003564283847787832</v>
      </c>
      <c r="C572" s="7"/>
      <c r="D572" s="7"/>
      <c r="E572" s="7"/>
      <c r="F572" s="7"/>
    </row>
    <row r="573" spans="1:6" ht="12.75">
      <c r="A573" s="4">
        <f t="shared" si="56"/>
        <v>5.6234132519035044E-08</v>
      </c>
      <c r="B573" s="1">
        <f t="shared" si="55"/>
        <v>-0.0035341670651389445</v>
      </c>
      <c r="C573" s="7"/>
      <c r="D573" s="7"/>
      <c r="E573" s="7"/>
      <c r="F573" s="7"/>
    </row>
    <row r="574" spans="1:6" ht="12.75">
      <c r="A574" s="4">
        <f t="shared" si="56"/>
        <v>6.81292069057963E-08</v>
      </c>
      <c r="B574" s="1">
        <f t="shared" si="55"/>
        <v>-0.003504050282490057</v>
      </c>
      <c r="C574" s="7"/>
      <c r="D574" s="7"/>
      <c r="E574" s="7"/>
      <c r="F574" s="7"/>
    </row>
    <row r="575" spans="1:6" ht="12.75">
      <c r="A575" s="4">
        <f t="shared" si="56"/>
        <v>8.254041852680206E-08</v>
      </c>
      <c r="B575" s="1">
        <f t="shared" si="55"/>
        <v>-0.0034739334998411696</v>
      </c>
      <c r="C575" s="7"/>
      <c r="D575" s="7"/>
      <c r="E575" s="7"/>
      <c r="F575" s="7"/>
    </row>
    <row r="576" spans="1:6" ht="12.75">
      <c r="A576" s="4">
        <f t="shared" si="56"/>
        <v>1.0000000000000027E-07</v>
      </c>
      <c r="B576" s="1">
        <f t="shared" si="55"/>
        <v>-0.0034438167171922823</v>
      </c>
      <c r="C576" s="7"/>
      <c r="D576" s="7"/>
      <c r="E576" s="7"/>
      <c r="F576" s="7"/>
    </row>
    <row r="577" spans="1:6" ht="12.75">
      <c r="A577" s="4">
        <f t="shared" si="56"/>
        <v>1.211527658628592E-07</v>
      </c>
      <c r="B577" s="1">
        <f t="shared" si="55"/>
        <v>-0.003413699934543395</v>
      </c>
      <c r="C577" s="7"/>
      <c r="D577" s="7"/>
      <c r="E577" s="7"/>
      <c r="F577" s="7"/>
    </row>
    <row r="578" spans="1:6" ht="12.75">
      <c r="A578" s="4">
        <f t="shared" si="56"/>
        <v>1.467799267622074E-07</v>
      </c>
      <c r="B578" s="1">
        <f t="shared" si="55"/>
        <v>-0.0033835831518945077</v>
      </c>
      <c r="C578" s="7"/>
      <c r="D578" s="7"/>
      <c r="E578" s="7"/>
      <c r="F578" s="7"/>
    </row>
    <row r="579" spans="1:6" ht="12.75">
      <c r="A579" s="4">
        <f t="shared" si="56"/>
        <v>1.7782794100389285E-07</v>
      </c>
      <c r="B579" s="1">
        <f t="shared" si="55"/>
        <v>-0.00335346636924562</v>
      </c>
      <c r="C579" s="7"/>
      <c r="D579" s="7"/>
      <c r="E579" s="7"/>
      <c r="F579" s="7"/>
    </row>
    <row r="580" spans="1:6" ht="12.75">
      <c r="A580" s="4">
        <f t="shared" si="56"/>
        <v>2.154434690031891E-07</v>
      </c>
      <c r="B580" s="1">
        <f t="shared" si="55"/>
        <v>-0.003323349586596733</v>
      </c>
      <c r="C580" s="7"/>
      <c r="D580" s="7"/>
      <c r="E580" s="7"/>
      <c r="F580" s="7"/>
    </row>
    <row r="581" spans="1:6" ht="12.75">
      <c r="A581" s="4">
        <f t="shared" si="56"/>
        <v>2.610157215682546E-07</v>
      </c>
      <c r="B581" s="1">
        <f t="shared" si="55"/>
        <v>-0.0032932328039478455</v>
      </c>
      <c r="C581" s="7"/>
      <c r="D581" s="7"/>
      <c r="E581" s="7"/>
      <c r="F581" s="7"/>
    </row>
    <row r="582" spans="1:6" ht="12.75">
      <c r="A582" s="4">
        <f t="shared" si="56"/>
        <v>3.162277660168391E-07</v>
      </c>
      <c r="B582" s="1">
        <f t="shared" si="55"/>
        <v>-0.0032631160212989586</v>
      </c>
      <c r="C582" s="7"/>
      <c r="D582" s="7"/>
      <c r="E582" s="7"/>
      <c r="F582" s="7"/>
    </row>
    <row r="583" spans="1:6" ht="12.75">
      <c r="A583" s="4">
        <f t="shared" si="56"/>
        <v>3.831186849557302E-07</v>
      </c>
      <c r="B583" s="1">
        <f t="shared" si="55"/>
        <v>-0.003232999238650071</v>
      </c>
      <c r="C583" s="7"/>
      <c r="D583" s="7"/>
      <c r="E583" s="7"/>
      <c r="F583" s="7"/>
    </row>
    <row r="584" spans="1:6" ht="12.75">
      <c r="A584" s="4">
        <f t="shared" si="56"/>
        <v>4.641588833612797E-07</v>
      </c>
      <c r="B584" s="1">
        <f aca="true" t="shared" si="57" ref="B584:B615">$F$27*LN(A584/$F$29)</f>
        <v>-0.003202882456001183</v>
      </c>
      <c r="C584" s="7"/>
      <c r="D584" s="7"/>
      <c r="E584" s="7"/>
      <c r="F584" s="7"/>
    </row>
    <row r="585" spans="1:6" ht="12.75">
      <c r="A585" s="4">
        <f aca="true" t="shared" si="58" ref="A585:A616">A584*A$550</f>
        <v>5.623413251903514E-07</v>
      </c>
      <c r="B585" s="1">
        <f t="shared" si="57"/>
        <v>-0.0031727656733522964</v>
      </c>
      <c r="C585" s="7"/>
      <c r="D585" s="7"/>
      <c r="E585" s="7"/>
      <c r="F585" s="7"/>
    </row>
    <row r="586" spans="1:6" ht="12.75">
      <c r="A586" s="4">
        <f t="shared" si="58"/>
        <v>6.812920690579641E-07</v>
      </c>
      <c r="B586" s="1">
        <f t="shared" si="57"/>
        <v>-0.0031426488907034087</v>
      </c>
      <c r="C586" s="7"/>
      <c r="D586" s="7"/>
      <c r="E586" s="7"/>
      <c r="F586" s="7"/>
    </row>
    <row r="587" spans="1:6" ht="12.75">
      <c r="A587" s="4">
        <f t="shared" si="58"/>
        <v>8.25404185268022E-07</v>
      </c>
      <c r="B587" s="1">
        <f t="shared" si="57"/>
        <v>-0.003112532108054522</v>
      </c>
      <c r="C587" s="7"/>
      <c r="D587" s="7"/>
      <c r="E587" s="7"/>
      <c r="F587" s="7"/>
    </row>
    <row r="588" spans="1:6" ht="12.75">
      <c r="A588" s="4">
        <f t="shared" si="58"/>
        <v>1.0000000000000044E-06</v>
      </c>
      <c r="B588" s="1">
        <f t="shared" si="57"/>
        <v>-0.003082415325405634</v>
      </c>
      <c r="C588" s="7"/>
      <c r="D588" s="7"/>
      <c r="E588" s="7"/>
      <c r="F588" s="7"/>
    </row>
    <row r="589" spans="1:6" ht="12.75">
      <c r="A589" s="4">
        <f t="shared" si="58"/>
        <v>1.2115276586285939E-06</v>
      </c>
      <c r="B589" s="1">
        <f t="shared" si="57"/>
        <v>-0.0030522985427567473</v>
      </c>
      <c r="C589" s="7"/>
      <c r="D589" s="7"/>
      <c r="E589" s="7"/>
      <c r="F589" s="7"/>
    </row>
    <row r="590" spans="1:6" ht="12.75">
      <c r="A590" s="4">
        <f t="shared" si="58"/>
        <v>1.4677992676220762E-06</v>
      </c>
      <c r="B590" s="1">
        <f t="shared" si="57"/>
        <v>-0.0030221817601078596</v>
      </c>
      <c r="C590" s="7"/>
      <c r="D590" s="7"/>
      <c r="E590" s="7"/>
      <c r="F590" s="7"/>
    </row>
    <row r="591" spans="1:6" ht="12.75">
      <c r="A591" s="4">
        <f t="shared" si="58"/>
        <v>1.778279410038931E-06</v>
      </c>
      <c r="B591" s="1">
        <f t="shared" si="57"/>
        <v>-0.0029920649774589723</v>
      </c>
      <c r="C591" s="7"/>
      <c r="D591" s="7"/>
      <c r="E591" s="7"/>
      <c r="F591" s="7"/>
    </row>
    <row r="592" spans="1:6" ht="12.75">
      <c r="A592" s="4">
        <f t="shared" si="58"/>
        <v>2.1544346900318937E-06</v>
      </c>
      <c r="B592" s="1">
        <f t="shared" si="57"/>
        <v>-0.002961948194810085</v>
      </c>
      <c r="C592" s="7"/>
      <c r="D592" s="7"/>
      <c r="E592" s="7"/>
      <c r="F592" s="7"/>
    </row>
    <row r="593" spans="1:6" ht="12.75">
      <c r="A593" s="4">
        <f t="shared" si="58"/>
        <v>2.6101572156825492E-06</v>
      </c>
      <c r="B593" s="1">
        <f t="shared" si="57"/>
        <v>-0.0029318314121611977</v>
      </c>
      <c r="C593" s="7"/>
      <c r="D593" s="7"/>
      <c r="E593" s="7"/>
      <c r="F593" s="7"/>
    </row>
    <row r="594" spans="1:6" ht="12.75">
      <c r="A594" s="4">
        <f t="shared" si="58"/>
        <v>3.162277660168395E-06</v>
      </c>
      <c r="B594" s="1">
        <f t="shared" si="57"/>
        <v>-0.0029017146295123105</v>
      </c>
      <c r="C594" s="7"/>
      <c r="D594" s="7"/>
      <c r="E594" s="7"/>
      <c r="F594" s="7"/>
    </row>
    <row r="595" spans="1:6" ht="12.75">
      <c r="A595" s="4">
        <f t="shared" si="58"/>
        <v>3.831186849557307E-06</v>
      </c>
      <c r="B595" s="1">
        <f t="shared" si="57"/>
        <v>-0.0028715978468634227</v>
      </c>
      <c r="C595" s="7"/>
      <c r="D595" s="7"/>
      <c r="E595" s="7"/>
      <c r="F595" s="7"/>
    </row>
    <row r="596" spans="1:6" ht="12.75">
      <c r="A596" s="4">
        <f t="shared" si="58"/>
        <v>4.641588833612802E-06</v>
      </c>
      <c r="B596" s="1">
        <f t="shared" si="57"/>
        <v>-0.002841481064214536</v>
      </c>
      <c r="C596" s="7"/>
      <c r="D596" s="7"/>
      <c r="E596" s="7"/>
      <c r="F596" s="7"/>
    </row>
    <row r="597" spans="1:6" ht="12.75">
      <c r="A597" s="4">
        <f t="shared" si="58"/>
        <v>5.62341325190352E-06</v>
      </c>
      <c r="B597" s="1">
        <f t="shared" si="57"/>
        <v>-0.002811364281565648</v>
      </c>
      <c r="C597" s="7"/>
      <c r="D597" s="7"/>
      <c r="E597" s="7"/>
      <c r="F597" s="7"/>
    </row>
    <row r="598" spans="1:6" ht="12.75">
      <c r="A598" s="4">
        <f t="shared" si="58"/>
        <v>6.812920690579649E-06</v>
      </c>
      <c r="B598" s="1">
        <f t="shared" si="57"/>
        <v>-0.002781247498916761</v>
      </c>
      <c r="C598" s="7"/>
      <c r="D598" s="7"/>
      <c r="E598" s="7"/>
      <c r="F598" s="7"/>
    </row>
    <row r="599" spans="1:6" ht="12.75">
      <c r="A599" s="4">
        <f t="shared" si="58"/>
        <v>8.254041852680229E-06</v>
      </c>
      <c r="B599" s="1">
        <f t="shared" si="57"/>
        <v>-0.0027511307162678736</v>
      </c>
      <c r="C599" s="7"/>
      <c r="D599" s="7"/>
      <c r="E599" s="7"/>
      <c r="F599" s="7"/>
    </row>
    <row r="600" spans="1:6" ht="12.75">
      <c r="A600" s="4">
        <f t="shared" si="58"/>
        <v>1.0000000000000055E-05</v>
      </c>
      <c r="B600" s="1">
        <f t="shared" si="57"/>
        <v>-0.0027210139336189864</v>
      </c>
      <c r="C600" s="7"/>
      <c r="D600" s="7"/>
      <c r="E600" s="7"/>
      <c r="F600" s="7"/>
    </row>
    <row r="601" spans="1:6" ht="12.75">
      <c r="A601" s="4">
        <f t="shared" si="58"/>
        <v>1.2115276586285952E-05</v>
      </c>
      <c r="B601" s="1">
        <f t="shared" si="57"/>
        <v>-0.002690897150970099</v>
      </c>
      <c r="C601" s="7"/>
      <c r="D601" s="7"/>
      <c r="E601" s="7"/>
      <c r="F601" s="7"/>
    </row>
    <row r="602" spans="1:6" ht="12.75">
      <c r="A602" s="4">
        <f t="shared" si="58"/>
        <v>1.4677992676220778E-05</v>
      </c>
      <c r="B602" s="1">
        <f t="shared" si="57"/>
        <v>-0.002660780368321212</v>
      </c>
      <c r="C602" s="7"/>
      <c r="D602" s="7"/>
      <c r="E602" s="7"/>
      <c r="F602" s="7"/>
    </row>
    <row r="603" spans="1:6" ht="12.75">
      <c r="A603" s="4">
        <f t="shared" si="58"/>
        <v>1.778279410038933E-05</v>
      </c>
      <c r="B603" s="1">
        <f t="shared" si="57"/>
        <v>-0.002630663585672324</v>
      </c>
      <c r="C603" s="7"/>
      <c r="D603" s="7"/>
      <c r="E603" s="7"/>
      <c r="F603" s="7"/>
    </row>
    <row r="604" spans="1:6" ht="12.75">
      <c r="A604" s="4">
        <f t="shared" si="58"/>
        <v>2.1544346900318966E-05</v>
      </c>
      <c r="B604" s="1">
        <f t="shared" si="57"/>
        <v>-0.0026005468030234373</v>
      </c>
      <c r="C604" s="7"/>
      <c r="D604" s="7"/>
      <c r="E604" s="7"/>
      <c r="F604" s="7"/>
    </row>
    <row r="605" spans="1:6" ht="12.75">
      <c r="A605" s="4">
        <f t="shared" si="58"/>
        <v>2.6101572156825525E-05</v>
      </c>
      <c r="B605" s="1">
        <f t="shared" si="57"/>
        <v>-0.0025704300203745496</v>
      </c>
      <c r="C605" s="7"/>
      <c r="D605" s="7"/>
      <c r="E605" s="7"/>
      <c r="F605" s="7"/>
    </row>
    <row r="606" spans="1:6" ht="12.75">
      <c r="A606" s="4">
        <f t="shared" si="58"/>
        <v>3.1622776601683985E-05</v>
      </c>
      <c r="B606" s="1">
        <f t="shared" si="57"/>
        <v>-0.0025403132377256627</v>
      </c>
      <c r="C606" s="7"/>
      <c r="D606" s="7"/>
      <c r="E606" s="7"/>
      <c r="F606" s="7"/>
    </row>
    <row r="607" spans="1:6" ht="12.75">
      <c r="A607" s="4">
        <f t="shared" si="58"/>
        <v>3.831186849557311E-05</v>
      </c>
      <c r="B607" s="1">
        <f t="shared" si="57"/>
        <v>-0.002510196455076775</v>
      </c>
      <c r="C607" s="7"/>
      <c r="D607" s="7"/>
      <c r="E607" s="7"/>
      <c r="F607" s="7"/>
    </row>
    <row r="608" spans="1:6" ht="12.75">
      <c r="A608" s="4">
        <f t="shared" si="58"/>
        <v>4.641588833612808E-05</v>
      </c>
      <c r="B608" s="1">
        <f t="shared" si="57"/>
        <v>-0.0024800796724278877</v>
      </c>
      <c r="C608" s="7"/>
      <c r="D608" s="7"/>
      <c r="E608" s="7"/>
      <c r="F608" s="7"/>
    </row>
    <row r="609" spans="1:6" ht="12.75">
      <c r="A609" s="4">
        <f t="shared" si="58"/>
        <v>5.6234132519035266E-05</v>
      </c>
      <c r="B609" s="1">
        <f t="shared" si="57"/>
        <v>-0.0024499628897790005</v>
      </c>
      <c r="C609" s="7"/>
      <c r="D609" s="7"/>
      <c r="E609" s="7"/>
      <c r="F609" s="7"/>
    </row>
    <row r="610" spans="1:6" ht="12.75">
      <c r="A610" s="4">
        <f t="shared" si="58"/>
        <v>6.812920690579657E-05</v>
      </c>
      <c r="B610" s="1">
        <f t="shared" si="57"/>
        <v>-0.002419846107130113</v>
      </c>
      <c r="C610" s="7"/>
      <c r="D610" s="7"/>
      <c r="E610" s="7"/>
      <c r="F610" s="7"/>
    </row>
    <row r="611" spans="1:6" ht="12.75">
      <c r="A611" s="4">
        <f t="shared" si="58"/>
        <v>8.254041852680239E-05</v>
      </c>
      <c r="B611" s="1">
        <f t="shared" si="57"/>
        <v>-0.0023897293244812255</v>
      </c>
      <c r="C611" s="7"/>
      <c r="D611" s="7"/>
      <c r="E611" s="7"/>
      <c r="F611" s="7"/>
    </row>
    <row r="612" spans="1:6" ht="12.75">
      <c r="A612" s="4">
        <f t="shared" si="58"/>
        <v>0.00010000000000000067</v>
      </c>
      <c r="B612" s="1">
        <f t="shared" si="57"/>
        <v>-0.002359612541832338</v>
      </c>
      <c r="C612" s="7"/>
      <c r="D612" s="7"/>
      <c r="E612" s="7"/>
      <c r="F612" s="7"/>
    </row>
    <row r="613" spans="1:6" ht="12.75">
      <c r="A613" s="4">
        <f t="shared" si="58"/>
        <v>0.00012115276586285967</v>
      </c>
      <c r="B613" s="1">
        <f t="shared" si="57"/>
        <v>-0.002329495759183451</v>
      </c>
      <c r="C613" s="7"/>
      <c r="D613" s="7"/>
      <c r="E613" s="7"/>
      <c r="F613" s="7"/>
    </row>
    <row r="614" spans="1:6" ht="12.75">
      <c r="A614" s="4">
        <f t="shared" si="58"/>
        <v>0.00014677992676220798</v>
      </c>
      <c r="B614" s="1">
        <f t="shared" si="57"/>
        <v>-0.0022993789765345636</v>
      </c>
      <c r="C614" s="7"/>
      <c r="D614" s="7"/>
      <c r="E614" s="7"/>
      <c r="F614" s="7"/>
    </row>
    <row r="615" spans="1:6" ht="12.75">
      <c r="A615" s="4">
        <f t="shared" si="58"/>
        <v>0.00017782794100389354</v>
      </c>
      <c r="B615" s="1">
        <f t="shared" si="57"/>
        <v>-0.0022692621938856764</v>
      </c>
      <c r="C615" s="7"/>
      <c r="D615" s="7"/>
      <c r="E615" s="7"/>
      <c r="F615" s="7"/>
    </row>
    <row r="616" spans="1:6" ht="12.75">
      <c r="A616" s="4">
        <f t="shared" si="58"/>
        <v>0.00021544346900318994</v>
      </c>
      <c r="B616" s="1">
        <f aca="true" t="shared" si="59" ref="B616:B647">$F$27*LN(A616/$F$29)</f>
        <v>-0.0022391454112367887</v>
      </c>
      <c r="C616" s="7"/>
      <c r="D616" s="7"/>
      <c r="E616" s="7"/>
      <c r="F616" s="7"/>
    </row>
    <row r="617" spans="1:6" ht="12.75">
      <c r="A617" s="4">
        <f aca="true" t="shared" si="60" ref="A617:A648">A616*A$550</f>
        <v>0.0002610157215682556</v>
      </c>
      <c r="B617" s="1">
        <f t="shared" si="59"/>
        <v>-0.0022090286285879014</v>
      </c>
      <c r="C617" s="7"/>
      <c r="D617" s="7"/>
      <c r="E617" s="7"/>
      <c r="F617" s="7"/>
    </row>
    <row r="618" spans="1:6" ht="12.75">
      <c r="A618" s="4">
        <f t="shared" si="60"/>
        <v>0.00031622776601684027</v>
      </c>
      <c r="B618" s="1">
        <f t="shared" si="59"/>
        <v>-0.002178911845939014</v>
      </c>
      <c r="C618" s="7"/>
      <c r="D618" s="7"/>
      <c r="E618" s="7"/>
      <c r="F618" s="7"/>
    </row>
    <row r="619" spans="1:6" ht="12.75">
      <c r="A619" s="4">
        <f t="shared" si="60"/>
        <v>0.0003831186849557316</v>
      </c>
      <c r="B619" s="1">
        <f t="shared" si="59"/>
        <v>-0.002148795063290127</v>
      </c>
      <c r="C619" s="7"/>
      <c r="D619" s="7"/>
      <c r="E619" s="7"/>
      <c r="F619" s="7"/>
    </row>
    <row r="620" spans="1:6" ht="12.75">
      <c r="A620" s="4">
        <f t="shared" si="60"/>
        <v>0.0004641588833612814</v>
      </c>
      <c r="B620" s="1">
        <f t="shared" si="59"/>
        <v>-0.0021186782806412396</v>
      </c>
      <c r="C620" s="7"/>
      <c r="D620" s="7"/>
      <c r="E620" s="7"/>
      <c r="F620" s="7"/>
    </row>
    <row r="621" spans="1:6" ht="12.75">
      <c r="A621" s="4">
        <f t="shared" si="60"/>
        <v>0.0005623413251903534</v>
      </c>
      <c r="B621" s="1">
        <f t="shared" si="59"/>
        <v>-0.0020885614979923523</v>
      </c>
      <c r="C621" s="7"/>
      <c r="D621" s="7"/>
      <c r="E621" s="7"/>
      <c r="F621" s="7"/>
    </row>
    <row r="622" spans="1:6" ht="12.75">
      <c r="A622" s="4">
        <f t="shared" si="60"/>
        <v>0.0006812920690579666</v>
      </c>
      <c r="B622" s="1">
        <f t="shared" si="59"/>
        <v>-0.002058444715343465</v>
      </c>
      <c r="C622" s="7"/>
      <c r="D622" s="7"/>
      <c r="E622" s="7"/>
      <c r="F622" s="7"/>
    </row>
    <row r="623" spans="1:6" ht="12.75">
      <c r="A623" s="4">
        <f t="shared" si="60"/>
        <v>0.000825404185268025</v>
      </c>
      <c r="B623" s="1">
        <f t="shared" si="59"/>
        <v>-0.0020283279326945777</v>
      </c>
      <c r="C623" s="7"/>
      <c r="D623" s="7"/>
      <c r="E623" s="7"/>
      <c r="F623" s="7"/>
    </row>
    <row r="624" spans="1:6" ht="12.75">
      <c r="A624" s="4">
        <f t="shared" si="60"/>
        <v>0.001000000000000008</v>
      </c>
      <c r="B624" s="1">
        <f t="shared" si="59"/>
        <v>-0.0019982111500456905</v>
      </c>
      <c r="C624" s="7"/>
      <c r="D624" s="7"/>
      <c r="E624" s="7"/>
      <c r="F624" s="7"/>
    </row>
    <row r="625" spans="1:6" ht="12.75">
      <c r="A625" s="4">
        <f t="shared" si="60"/>
        <v>0.0012115276586285983</v>
      </c>
      <c r="B625" s="1">
        <f t="shared" si="59"/>
        <v>-0.001968094367396803</v>
      </c>
      <c r="C625" s="7"/>
      <c r="D625" s="7"/>
      <c r="E625" s="7"/>
      <c r="F625" s="7"/>
    </row>
    <row r="626" spans="1:6" ht="12.75">
      <c r="A626" s="4">
        <f t="shared" si="60"/>
        <v>0.0014677992676220817</v>
      </c>
      <c r="B626" s="1">
        <f t="shared" si="59"/>
        <v>-0.0019379775847479157</v>
      </c>
      <c r="C626" s="7"/>
      <c r="D626" s="7"/>
      <c r="E626" s="7"/>
      <c r="F626" s="7"/>
    </row>
    <row r="627" spans="1:6" ht="12.75">
      <c r="A627" s="4">
        <f t="shared" si="60"/>
        <v>0.0017782794100389377</v>
      </c>
      <c r="B627" s="1">
        <f t="shared" si="59"/>
        <v>-0.0019078608020990284</v>
      </c>
      <c r="C627" s="7"/>
      <c r="D627" s="7"/>
      <c r="E627" s="7"/>
      <c r="F627" s="7"/>
    </row>
    <row r="628" spans="1:6" ht="12.75">
      <c r="A628" s="4">
        <f t="shared" si="60"/>
        <v>0.002154434690031902</v>
      </c>
      <c r="B628" s="1">
        <f t="shared" si="59"/>
        <v>-0.001877744019450141</v>
      </c>
      <c r="C628" s="7"/>
      <c r="D628" s="7"/>
      <c r="E628" s="7"/>
      <c r="F628" s="7"/>
    </row>
    <row r="629" spans="1:6" ht="12.75">
      <c r="A629" s="4">
        <f t="shared" si="60"/>
        <v>0.002610157215682559</v>
      </c>
      <c r="B629" s="1">
        <f t="shared" si="59"/>
        <v>-0.0018476272368012536</v>
      </c>
      <c r="C629" s="7"/>
      <c r="D629" s="7"/>
      <c r="E629" s="7"/>
      <c r="F629" s="7"/>
    </row>
    <row r="630" spans="1:6" ht="12.75">
      <c r="A630" s="4">
        <f t="shared" si="60"/>
        <v>0.0031622776601684067</v>
      </c>
      <c r="B630" s="1">
        <f t="shared" si="59"/>
        <v>-0.0018175104541523664</v>
      </c>
      <c r="C630" s="7"/>
      <c r="D630" s="7"/>
      <c r="E630" s="7"/>
      <c r="F630" s="7"/>
    </row>
    <row r="631" spans="1:6" ht="12.75">
      <c r="A631" s="4">
        <f t="shared" si="60"/>
        <v>0.0038311868495573215</v>
      </c>
      <c r="B631" s="1">
        <f t="shared" si="59"/>
        <v>-0.001787393671503479</v>
      </c>
      <c r="C631" s="7"/>
      <c r="D631" s="7"/>
      <c r="E631" s="7"/>
      <c r="F631" s="7"/>
    </row>
    <row r="632" spans="1:6" ht="12.75">
      <c r="A632" s="4">
        <f t="shared" si="60"/>
        <v>0.004641588833612821</v>
      </c>
      <c r="B632" s="1">
        <f t="shared" si="59"/>
        <v>-0.0017572768888545918</v>
      </c>
      <c r="C632" s="7"/>
      <c r="D632" s="7"/>
      <c r="E632" s="7"/>
      <c r="F632" s="7"/>
    </row>
    <row r="633" spans="1:6" ht="12.75">
      <c r="A633" s="4">
        <f t="shared" si="60"/>
        <v>0.005623413251903542</v>
      </c>
      <c r="B633" s="1">
        <f t="shared" si="59"/>
        <v>-0.001727160106205704</v>
      </c>
      <c r="C633" s="7"/>
      <c r="D633" s="7"/>
      <c r="E633" s="7"/>
      <c r="F633" s="7"/>
    </row>
    <row r="634" spans="1:6" ht="12.75">
      <c r="A634" s="4">
        <f t="shared" si="60"/>
        <v>0.006812920690579676</v>
      </c>
      <c r="B634" s="1">
        <f t="shared" si="59"/>
        <v>-0.0016970433235568168</v>
      </c>
      <c r="C634" s="7"/>
      <c r="D634" s="7"/>
      <c r="E634" s="7"/>
      <c r="F634" s="7"/>
    </row>
    <row r="635" spans="1:6" ht="12.75">
      <c r="A635" s="4">
        <f t="shared" si="60"/>
        <v>0.008254041852680262</v>
      </c>
      <c r="B635" s="1">
        <f t="shared" si="59"/>
        <v>-0.0016669265409079296</v>
      </c>
      <c r="C635" s="7"/>
      <c r="D635" s="7"/>
      <c r="E635" s="7"/>
      <c r="F635" s="7"/>
    </row>
    <row r="636" spans="1:6" ht="12.75">
      <c r="A636" s="4">
        <f t="shared" si="60"/>
        <v>0.010000000000000096</v>
      </c>
      <c r="B636" s="1">
        <f t="shared" si="59"/>
        <v>-0.0016368097582590423</v>
      </c>
      <c r="C636" s="7"/>
      <c r="D636" s="7"/>
      <c r="E636" s="7"/>
      <c r="F636" s="7"/>
    </row>
    <row r="637" spans="1:6" ht="12.75">
      <c r="A637" s="4">
        <f t="shared" si="60"/>
        <v>0.012115276586286002</v>
      </c>
      <c r="B637" s="1">
        <f t="shared" si="59"/>
        <v>-0.001606692975610155</v>
      </c>
      <c r="C637" s="7"/>
      <c r="D637" s="7"/>
      <c r="E637" s="7"/>
      <c r="F637" s="7"/>
    </row>
    <row r="638" spans="1:6" ht="12.75">
      <c r="A638" s="4">
        <f t="shared" si="60"/>
        <v>0.014677992676220839</v>
      </c>
      <c r="B638" s="1">
        <f t="shared" si="59"/>
        <v>-0.0015765761929612675</v>
      </c>
      <c r="C638" s="7"/>
      <c r="D638" s="7"/>
      <c r="E638" s="7"/>
      <c r="F638" s="7"/>
    </row>
    <row r="639" spans="1:6" ht="12.75">
      <c r="A639" s="4">
        <f t="shared" si="60"/>
        <v>0.017782794100389403</v>
      </c>
      <c r="B639" s="1">
        <f t="shared" si="59"/>
        <v>-0.0015464594103123802</v>
      </c>
      <c r="C639" s="7"/>
      <c r="D639" s="7"/>
      <c r="E639" s="7"/>
      <c r="F639" s="7"/>
    </row>
    <row r="640" spans="1:6" ht="12.75">
      <c r="A640" s="4">
        <f t="shared" si="60"/>
        <v>0.02154434690031905</v>
      </c>
      <c r="B640" s="1">
        <f t="shared" si="59"/>
        <v>-0.001516342627663493</v>
      </c>
      <c r="C640" s="7"/>
      <c r="D640" s="7"/>
      <c r="E640" s="7"/>
      <c r="F640" s="7"/>
    </row>
    <row r="641" spans="1:6" ht="12.75">
      <c r="A641" s="4">
        <f t="shared" si="60"/>
        <v>0.02610157215682563</v>
      </c>
      <c r="B641" s="1">
        <f t="shared" si="59"/>
        <v>-0.0014862258450146057</v>
      </c>
      <c r="C641" s="7"/>
      <c r="D641" s="7"/>
      <c r="E641" s="7"/>
      <c r="F641" s="7"/>
    </row>
    <row r="642" spans="1:6" ht="12.75">
      <c r="A642" s="4">
        <f t="shared" si="60"/>
        <v>0.03162277660168411</v>
      </c>
      <c r="B642" s="1">
        <f t="shared" si="59"/>
        <v>-0.0014561090623657184</v>
      </c>
      <c r="C642" s="7"/>
      <c r="D642" s="7"/>
      <c r="E642" s="7"/>
      <c r="F642" s="7"/>
    </row>
    <row r="643" spans="1:6" ht="12.75">
      <c r="A643" s="4">
        <f t="shared" si="60"/>
        <v>0.03831186849557327</v>
      </c>
      <c r="B643" s="1">
        <f t="shared" si="59"/>
        <v>-0.0014259922797168311</v>
      </c>
      <c r="C643" s="7"/>
      <c r="D643" s="7"/>
      <c r="E643" s="7"/>
      <c r="F643" s="7"/>
    </row>
    <row r="644" spans="1:6" ht="12.75">
      <c r="A644" s="4">
        <f t="shared" si="60"/>
        <v>0.046415888336128266</v>
      </c>
      <c r="B644" s="1">
        <f t="shared" si="59"/>
        <v>-0.0013958754970679439</v>
      </c>
      <c r="C644" s="7"/>
      <c r="D644" s="7"/>
      <c r="E644" s="7"/>
      <c r="F644" s="7"/>
    </row>
    <row r="645" spans="1:6" ht="12.75">
      <c r="A645" s="4">
        <f t="shared" si="60"/>
        <v>0.056234132519035494</v>
      </c>
      <c r="B645" s="1">
        <f t="shared" si="59"/>
        <v>-0.0013657587144190562</v>
      </c>
      <c r="C645" s="7"/>
      <c r="D645" s="7"/>
      <c r="E645" s="7"/>
      <c r="F645" s="7"/>
    </row>
    <row r="646" spans="1:6" ht="12.75">
      <c r="A646" s="4">
        <f t="shared" si="60"/>
        <v>0.06812920690579685</v>
      </c>
      <c r="B646" s="1">
        <f t="shared" si="59"/>
        <v>-0.0013356419317701689</v>
      </c>
      <c r="C646" s="7"/>
      <c r="D646" s="7"/>
      <c r="E646" s="7"/>
      <c r="F646" s="7"/>
    </row>
    <row r="647" spans="1:6" ht="12.75">
      <c r="A647" s="4">
        <f t="shared" si="60"/>
        <v>0.08254041852680273</v>
      </c>
      <c r="B647" s="1">
        <f t="shared" si="59"/>
        <v>-0.0013055251491212816</v>
      </c>
      <c r="C647" s="7"/>
      <c r="D647" s="7"/>
      <c r="E647" s="7"/>
      <c r="F647" s="7"/>
    </row>
    <row r="648" spans="1:6" ht="12.75">
      <c r="A648" s="4">
        <f t="shared" si="60"/>
        <v>0.10000000000000109</v>
      </c>
      <c r="B648" s="1">
        <f>$F$27*LN(A648/$F$29)</f>
        <v>-0.0012754083664723943</v>
      </c>
      <c r="C648" s="7"/>
      <c r="D648" s="7"/>
      <c r="E648" s="7"/>
      <c r="F648" s="7"/>
    </row>
    <row r="649" spans="1:6" ht="12.75">
      <c r="A649" s="13"/>
      <c r="B649" s="7"/>
      <c r="C649" s="7"/>
      <c r="D649" s="7"/>
      <c r="E649" s="7"/>
      <c r="F649" s="7"/>
    </row>
    <row r="650" spans="1:6" ht="12.75">
      <c r="A650" s="13"/>
      <c r="B650" s="9" t="s">
        <v>34</v>
      </c>
      <c r="C650" s="7"/>
      <c r="D650" s="7"/>
      <c r="E650" s="7"/>
      <c r="F650" s="7"/>
    </row>
    <row r="651" spans="1:6" ht="12.75">
      <c r="A651" s="15" t="s">
        <v>9</v>
      </c>
      <c r="B651" s="12" t="s">
        <v>10</v>
      </c>
      <c r="C651" s="7"/>
      <c r="D651" s="7"/>
      <c r="E651" s="7"/>
      <c r="F651" s="7"/>
    </row>
    <row r="652" spans="1:2" ht="12.75">
      <c r="A652">
        <v>-55</v>
      </c>
      <c r="B652" s="4">
        <f aca="true" t="shared" si="61" ref="B652:B683">F$29*EXP(-F$30/(A652+F$23))</f>
        <v>8.468157224989697E-14</v>
      </c>
    </row>
    <row r="653" spans="1:2" ht="12.75">
      <c r="A653">
        <f>A652+1</f>
        <v>-54</v>
      </c>
      <c r="B653" s="4">
        <f t="shared" si="61"/>
        <v>9.976514730312052E-14</v>
      </c>
    </row>
    <row r="654" spans="1:2" ht="12.75">
      <c r="A654">
        <f aca="true" t="shared" si="62" ref="A654:A717">A653+1</f>
        <v>-53</v>
      </c>
      <c r="B654" s="4">
        <f t="shared" si="61"/>
        <v>1.1736052488392177E-13</v>
      </c>
    </row>
    <row r="655" spans="1:2" ht="12.75">
      <c r="A655">
        <f t="shared" si="62"/>
        <v>-52</v>
      </c>
      <c r="B655" s="4">
        <f t="shared" si="61"/>
        <v>1.378565073556217E-13</v>
      </c>
    </row>
    <row r="656" spans="1:2" ht="12.75">
      <c r="A656">
        <f t="shared" si="62"/>
        <v>-51</v>
      </c>
      <c r="B656" s="4">
        <f t="shared" si="61"/>
        <v>1.616974413451753E-13</v>
      </c>
    </row>
    <row r="657" spans="1:2" ht="12.75">
      <c r="A657">
        <f t="shared" si="62"/>
        <v>-50</v>
      </c>
      <c r="B657" s="4">
        <f t="shared" si="61"/>
        <v>1.8939047516356657E-13</v>
      </c>
    </row>
    <row r="658" spans="1:2" ht="12.75">
      <c r="A658">
        <f t="shared" si="62"/>
        <v>-49</v>
      </c>
      <c r="B658" s="4">
        <f t="shared" si="61"/>
        <v>2.2151367321338682E-13</v>
      </c>
    </row>
    <row r="659" spans="1:2" ht="12.75">
      <c r="A659">
        <f t="shared" si="62"/>
        <v>-48</v>
      </c>
      <c r="B659" s="4">
        <f t="shared" si="61"/>
        <v>2.5872507734256296E-13</v>
      </c>
    </row>
    <row r="660" spans="1:2" ht="12.75">
      <c r="A660">
        <f t="shared" si="62"/>
        <v>-47</v>
      </c>
      <c r="B660" s="4">
        <f t="shared" si="61"/>
        <v>3.017728132947473E-13</v>
      </c>
    </row>
    <row r="661" spans="1:2" ht="12.75">
      <c r="A661">
        <f t="shared" si="62"/>
        <v>-46</v>
      </c>
      <c r="B661" s="4">
        <f t="shared" si="61"/>
        <v>3.5150634921985473E-13</v>
      </c>
    </row>
    <row r="662" spans="1:2" ht="12.75">
      <c r="A662">
        <f t="shared" si="62"/>
        <v>-45</v>
      </c>
      <c r="B662" s="4">
        <f t="shared" si="61"/>
        <v>4.088890226790547E-13</v>
      </c>
    </row>
    <row r="663" spans="1:2" ht="12.75">
      <c r="A663">
        <f t="shared" si="62"/>
        <v>-44</v>
      </c>
      <c r="B663" s="4">
        <f t="shared" si="61"/>
        <v>4.750119627446094E-13</v>
      </c>
    </row>
    <row r="664" spans="1:2" ht="12.75">
      <c r="A664">
        <f t="shared" si="62"/>
        <v>-43</v>
      </c>
      <c r="B664" s="4">
        <f t="shared" si="61"/>
        <v>5.511095446954487E-13</v>
      </c>
    </row>
    <row r="665" spans="1:2" ht="12.75">
      <c r="A665">
        <f t="shared" si="62"/>
        <v>-42</v>
      </c>
      <c r="B665" s="4">
        <f t="shared" si="61"/>
        <v>6.385765264840875E-13</v>
      </c>
    </row>
    <row r="666" spans="1:2" ht="12.75">
      <c r="A666">
        <f t="shared" si="62"/>
        <v>-41</v>
      </c>
      <c r="B666" s="4">
        <f t="shared" si="61"/>
        <v>7.389870286412626E-13</v>
      </c>
    </row>
    <row r="667" spans="1:2" ht="12.75">
      <c r="A667">
        <f t="shared" si="62"/>
        <v>-40</v>
      </c>
      <c r="B667" s="4">
        <f t="shared" si="61"/>
        <v>8.541155326337864E-13</v>
      </c>
    </row>
    <row r="668" spans="1:2" ht="12.75">
      <c r="A668">
        <f t="shared" si="62"/>
        <v>-39</v>
      </c>
      <c r="B668" s="4">
        <f t="shared" si="61"/>
        <v>9.859600869428125E-13</v>
      </c>
    </row>
    <row r="669" spans="1:2" ht="12.75">
      <c r="A669">
        <f t="shared" si="62"/>
        <v>-38</v>
      </c>
      <c r="B669" s="4">
        <f t="shared" si="61"/>
        <v>1.1367679253288758E-12</v>
      </c>
    </row>
    <row r="670" spans="1:2" ht="12.75">
      <c r="A670">
        <f t="shared" si="62"/>
        <v>-37</v>
      </c>
      <c r="B670" s="4">
        <f t="shared" si="61"/>
        <v>1.3090637179429292E-12</v>
      </c>
    </row>
    <row r="671" spans="1:2" ht="12.75">
      <c r="A671">
        <f t="shared" si="62"/>
        <v>-36</v>
      </c>
      <c r="B671" s="4">
        <f t="shared" si="61"/>
        <v>1.5056806931770473E-12</v>
      </c>
    </row>
    <row r="672" spans="1:2" ht="12.75">
      <c r="A672">
        <f t="shared" si="62"/>
        <v>-35</v>
      </c>
      <c r="B672" s="4">
        <f t="shared" si="61"/>
        <v>1.7297948864718456E-12</v>
      </c>
    </row>
    <row r="673" spans="1:2" ht="12.75">
      <c r="A673">
        <f t="shared" si="62"/>
        <v>-34</v>
      </c>
      <c r="B673" s="4">
        <f t="shared" si="61"/>
        <v>1.9849627917613365E-12</v>
      </c>
    </row>
    <row r="674" spans="1:2" ht="12.75">
      <c r="A674">
        <f t="shared" si="62"/>
        <v>-33</v>
      </c>
      <c r="B674" s="4">
        <f t="shared" si="61"/>
        <v>2.2751627118880262E-12</v>
      </c>
    </row>
    <row r="675" spans="1:2" ht="12.75">
      <c r="A675">
        <f t="shared" si="62"/>
        <v>-32</v>
      </c>
      <c r="B675" s="4">
        <f t="shared" si="61"/>
        <v>2.6048401262156228E-12</v>
      </c>
    </row>
    <row r="676" spans="1:2" ht="12.75">
      <c r="A676">
        <f t="shared" si="62"/>
        <v>-31</v>
      </c>
      <c r="B676" s="4">
        <f t="shared" si="61"/>
        <v>2.9789574168537963E-12</v>
      </c>
    </row>
    <row r="677" spans="1:2" ht="12.75">
      <c r="A677">
        <f t="shared" si="62"/>
        <v>-30</v>
      </c>
      <c r="B677" s="4">
        <f t="shared" si="61"/>
        <v>3.403048319443966E-12</v>
      </c>
    </row>
    <row r="678" spans="1:2" ht="12.75">
      <c r="A678">
        <f t="shared" si="62"/>
        <v>-29</v>
      </c>
      <c r="B678" s="4">
        <f t="shared" si="61"/>
        <v>3.8832774903893566E-12</v>
      </c>
    </row>
    <row r="679" spans="1:2" ht="12.75">
      <c r="A679">
        <f t="shared" si="62"/>
        <v>-28</v>
      </c>
      <c r="B679" s="4">
        <f t="shared" si="61"/>
        <v>4.426505609803258E-12</v>
      </c>
    </row>
    <row r="680" spans="1:2" ht="12.75">
      <c r="A680">
        <f t="shared" si="62"/>
        <v>-27</v>
      </c>
      <c r="B680" s="4">
        <f t="shared" si="61"/>
        <v>5.040360468349301E-12</v>
      </c>
    </row>
    <row r="681" spans="1:2" ht="12.75">
      <c r="A681">
        <f t="shared" si="62"/>
        <v>-26</v>
      </c>
      <c r="B681" s="4">
        <f t="shared" si="61"/>
        <v>5.733314516614082E-12</v>
      </c>
    </row>
    <row r="682" spans="1:2" ht="12.75">
      <c r="A682">
        <f t="shared" si="62"/>
        <v>-25</v>
      </c>
      <c r="B682" s="4">
        <f t="shared" si="61"/>
        <v>6.514769387741665E-12</v>
      </c>
    </row>
    <row r="683" spans="1:2" ht="12.75">
      <c r="A683">
        <f t="shared" si="62"/>
        <v>-24</v>
      </c>
      <c r="B683" s="4">
        <f t="shared" si="61"/>
        <v>7.395147937826973E-12</v>
      </c>
    </row>
    <row r="684" spans="1:2" ht="12.75">
      <c r="A684">
        <f t="shared" si="62"/>
        <v>-23</v>
      </c>
      <c r="B684" s="4">
        <f aca="true" t="shared" si="63" ref="B684:B715">F$29*EXP(-F$30/(A684+F$23))</f>
        <v>8.38599438406803E-12</v>
      </c>
    </row>
    <row r="685" spans="1:2" ht="12.75">
      <c r="A685">
        <f t="shared" si="62"/>
        <v>-22</v>
      </c>
      <c r="B685" s="4">
        <f t="shared" si="63"/>
        <v>9.500083157973363E-12</v>
      </c>
    </row>
    <row r="686" spans="1:2" ht="12.75">
      <c r="A686">
        <f t="shared" si="62"/>
        <v>-21</v>
      </c>
      <c r="B686" s="4">
        <f t="shared" si="63"/>
        <v>1.075153713006594E-11</v>
      </c>
    </row>
    <row r="687" spans="1:2" ht="12.75">
      <c r="A687">
        <f t="shared" si="62"/>
        <v>-20</v>
      </c>
      <c r="B687" s="4">
        <f t="shared" si="63"/>
        <v>1.2155955903577126E-11</v>
      </c>
    </row>
    <row r="688" spans="1:2" ht="12.75">
      <c r="A688">
        <f t="shared" si="62"/>
        <v>-19</v>
      </c>
      <c r="B688" s="4">
        <f t="shared" si="63"/>
        <v>1.373055491763953E-11</v>
      </c>
    </row>
    <row r="689" spans="1:2" ht="12.75">
      <c r="A689">
        <f t="shared" si="62"/>
        <v>-18</v>
      </c>
      <c r="B689" s="4">
        <f t="shared" si="63"/>
        <v>1.5494316145523155E-11</v>
      </c>
    </row>
    <row r="690" spans="1:2" ht="12.75">
      <c r="A690">
        <f t="shared" si="62"/>
        <v>-17</v>
      </c>
      <c r="B690" s="4">
        <f t="shared" si="63"/>
        <v>1.746815122057118E-11</v>
      </c>
    </row>
    <row r="691" spans="1:2" ht="12.75">
      <c r="A691">
        <f t="shared" si="62"/>
        <v>-16</v>
      </c>
      <c r="B691" s="4">
        <f t="shared" si="63"/>
        <v>1.9675077871734675E-11</v>
      </c>
    </row>
    <row r="692" spans="1:2" ht="12.75">
      <c r="A692">
        <f t="shared" si="62"/>
        <v>-15</v>
      </c>
      <c r="B692" s="4">
        <f t="shared" si="63"/>
        <v>2.214041060203808E-11</v>
      </c>
    </row>
    <row r="693" spans="1:2" ht="12.75">
      <c r="A693">
        <f t="shared" si="62"/>
        <v>-14</v>
      </c>
      <c r="B693" s="4">
        <f t="shared" si="63"/>
        <v>2.489196659697904E-11</v>
      </c>
    </row>
    <row r="694" spans="1:2" ht="12.75">
      <c r="A694">
        <f t="shared" si="62"/>
        <v>-13</v>
      </c>
      <c r="B694" s="4">
        <f t="shared" si="63"/>
        <v>2.7960287905834943E-11</v>
      </c>
    </row>
    <row r="695" spans="1:2" ht="12.75">
      <c r="A695">
        <f t="shared" si="62"/>
        <v>-12</v>
      </c>
      <c r="B695" s="4">
        <f t="shared" si="63"/>
        <v>3.1378880997164495E-11</v>
      </c>
    </row>
    <row r="696" spans="1:2" ht="12.75">
      <c r="A696">
        <f t="shared" si="62"/>
        <v>-11</v>
      </c>
      <c r="B696" s="4">
        <f t="shared" si="63"/>
        <v>3.518447485051024E-11</v>
      </c>
    </row>
    <row r="697" spans="1:2" ht="12.75">
      <c r="A697">
        <f t="shared" si="62"/>
        <v>-10</v>
      </c>
      <c r="B697" s="4">
        <f t="shared" si="63"/>
        <v>3.941729880947259E-11</v>
      </c>
    </row>
    <row r="698" spans="1:2" ht="12.75">
      <c r="A698">
        <f t="shared" si="62"/>
        <v>-9</v>
      </c>
      <c r="B698" s="4">
        <f t="shared" si="63"/>
        <v>4.4121381486994806E-11</v>
      </c>
    </row>
    <row r="699" spans="1:2" ht="12.75">
      <c r="A699">
        <f t="shared" si="62"/>
        <v>-8</v>
      </c>
      <c r="B699" s="4">
        <f t="shared" si="63"/>
        <v>4.9344872081908234E-11</v>
      </c>
    </row>
    <row r="700" spans="1:2" ht="12.75">
      <c r="A700">
        <f t="shared" si="62"/>
        <v>-7</v>
      </c>
      <c r="B700" s="4">
        <f t="shared" si="63"/>
        <v>5.5140385536596935E-11</v>
      </c>
    </row>
    <row r="701" spans="1:2" ht="12.75">
      <c r="A701">
        <f t="shared" si="62"/>
        <v>-6</v>
      </c>
      <c r="B701" s="4">
        <f t="shared" si="63"/>
        <v>6.156537303908486E-11</v>
      </c>
    </row>
    <row r="702" spans="1:2" ht="12.75">
      <c r="A702">
        <f t="shared" si="62"/>
        <v>-5</v>
      </c>
      <c r="B702" s="4">
        <f t="shared" si="63"/>
        <v>6.868251944897202E-11</v>
      </c>
    </row>
    <row r="703" spans="1:2" ht="12.75">
      <c r="A703">
        <f t="shared" si="62"/>
        <v>-4</v>
      </c>
      <c r="B703" s="4">
        <f t="shared" si="63"/>
        <v>7.656016930549452E-11</v>
      </c>
    </row>
    <row r="704" spans="1:2" ht="12.75">
      <c r="A704">
        <f t="shared" si="62"/>
        <v>-3</v>
      </c>
      <c r="B704" s="4">
        <f t="shared" si="63"/>
        <v>8.52727831575912E-11</v>
      </c>
    </row>
    <row r="705" spans="1:2" ht="12.75">
      <c r="A705">
        <f t="shared" si="62"/>
        <v>-2</v>
      </c>
      <c r="B705" s="4">
        <f t="shared" si="63"/>
        <v>9.490142604025805E-11</v>
      </c>
    </row>
    <row r="706" spans="1:2" ht="12.75">
      <c r="A706">
        <f t="shared" si="62"/>
        <v>-1</v>
      </c>
      <c r="B706" s="4">
        <f t="shared" si="63"/>
        <v>1.0553429000871099E-10</v>
      </c>
    </row>
    <row r="707" spans="1:2" ht="12.75">
      <c r="A707">
        <f t="shared" si="62"/>
        <v>0</v>
      </c>
      <c r="B707" s="4">
        <f t="shared" si="63"/>
        <v>1.1726725273197175E-10</v>
      </c>
    </row>
    <row r="708" spans="1:2" ht="12.75">
      <c r="A708">
        <f t="shared" si="62"/>
        <v>1</v>
      </c>
      <c r="B708" s="4">
        <f t="shared" si="63"/>
        <v>1.3020447424047879E-10</v>
      </c>
    </row>
    <row r="709" spans="1:2" ht="12.75">
      <c r="A709">
        <f t="shared" si="62"/>
        <v>2</v>
      </c>
      <c r="B709" s="4">
        <f t="shared" si="63"/>
        <v>1.4445903401823523E-10</v>
      </c>
    </row>
    <row r="710" spans="1:2" ht="12.75">
      <c r="A710">
        <f t="shared" si="62"/>
        <v>3</v>
      </c>
      <c r="B710" s="4">
        <f t="shared" si="63"/>
        <v>1.601536107288537E-10</v>
      </c>
    </row>
    <row r="711" spans="1:2" ht="12.75">
      <c r="A711">
        <f t="shared" si="62"/>
        <v>4</v>
      </c>
      <c r="B711" s="4">
        <f t="shared" si="63"/>
        <v>1.774212069666711E-10</v>
      </c>
    </row>
    <row r="712" spans="1:2" ht="12.75">
      <c r="A712">
        <f t="shared" si="62"/>
        <v>5</v>
      </c>
      <c r="B712" s="4">
        <f t="shared" si="63"/>
        <v>1.964059215289049E-10</v>
      </c>
    </row>
    <row r="713" spans="1:2" ht="12.75">
      <c r="A713">
        <f t="shared" si="62"/>
        <v>6</v>
      </c>
      <c r="B713" s="4">
        <f t="shared" si="63"/>
        <v>2.17263771812603E-10</v>
      </c>
    </row>
    <row r="714" spans="1:2" ht="12.75">
      <c r="A714">
        <f t="shared" si="62"/>
        <v>7</v>
      </c>
      <c r="B714" s="4">
        <f t="shared" si="63"/>
        <v>2.4016356905096375E-10</v>
      </c>
    </row>
    <row r="715" spans="1:2" ht="12.75">
      <c r="A715">
        <f t="shared" si="62"/>
        <v>8</v>
      </c>
      <c r="B715" s="4">
        <f t="shared" si="63"/>
        <v>2.6528784921738515E-10</v>
      </c>
    </row>
    <row r="716" spans="1:2" ht="12.75">
      <c r="A716">
        <f t="shared" si="62"/>
        <v>9</v>
      </c>
      <c r="B716" s="4">
        <f aca="true" t="shared" si="64" ref="B716:B747">F$29*EXP(-F$30/(A716+F$23))</f>
        <v>2.9283386254247857E-10</v>
      </c>
    </row>
    <row r="717" spans="1:2" ht="12.75">
      <c r="A717">
        <f t="shared" si="62"/>
        <v>10</v>
      </c>
      <c r="B717" s="4">
        <f t="shared" si="64"/>
        <v>3.230146247091251E-10</v>
      </c>
    </row>
    <row r="718" spans="1:2" ht="12.75">
      <c r="A718">
        <f aca="true" t="shared" si="65" ref="A718:A781">A717+1</f>
        <v>11</v>
      </c>
      <c r="B718" s="4">
        <f t="shared" si="64"/>
        <v>3.5606003291353773E-10</v>
      </c>
    </row>
    <row r="719" spans="1:2" ht="12.75">
      <c r="A719">
        <f t="shared" si="65"/>
        <v>12</v>
      </c>
      <c r="B719" s="4">
        <f t="shared" si="64"/>
        <v>3.9221805010622495E-10</v>
      </c>
    </row>
    <row r="720" spans="1:2" ht="12.75">
      <c r="A720">
        <f t="shared" si="65"/>
        <v>13</v>
      </c>
      <c r="B720" s="4">
        <f t="shared" si="64"/>
        <v>4.317559608556327E-10</v>
      </c>
    </row>
    <row r="721" spans="1:2" ht="12.75">
      <c r="A721">
        <f t="shared" si="65"/>
        <v>14</v>
      </c>
      <c r="B721" s="4">
        <f t="shared" si="64"/>
        <v>4.749617024091693E-10</v>
      </c>
    </row>
    <row r="722" spans="1:2" ht="12.75">
      <c r="A722">
        <f t="shared" si="65"/>
        <v>15</v>
      </c>
      <c r="B722" s="4">
        <f t="shared" si="64"/>
        <v>5.221452746612085E-10</v>
      </c>
    </row>
    <row r="723" spans="1:2" ht="12.75">
      <c r="A723">
        <f t="shared" si="65"/>
        <v>16</v>
      </c>
      <c r="B723" s="4">
        <f t="shared" si="64"/>
        <v>5.736402328755243E-10</v>
      </c>
    </row>
    <row r="724" spans="1:2" ht="12.75">
      <c r="A724">
        <f t="shared" si="65"/>
        <v>17</v>
      </c>
      <c r="B724" s="4">
        <f t="shared" si="64"/>
        <v>6.298052671503655E-10</v>
      </c>
    </row>
    <row r="725" spans="1:2" ht="12.75">
      <c r="A725">
        <f t="shared" si="65"/>
        <v>18</v>
      </c>
      <c r="B725" s="4">
        <f t="shared" si="64"/>
        <v>6.910258727581225E-10</v>
      </c>
    </row>
    <row r="726" spans="1:2" ht="12.75">
      <c r="A726">
        <f t="shared" si="65"/>
        <v>19</v>
      </c>
      <c r="B726" s="4">
        <f t="shared" si="64"/>
        <v>7.577161156380557E-10</v>
      </c>
    </row>
    <row r="727" spans="1:2" ht="12.75">
      <c r="A727">
        <f t="shared" si="65"/>
        <v>20</v>
      </c>
      <c r="B727" s="4">
        <f t="shared" si="64"/>
        <v>8.303204974700237E-10</v>
      </c>
    </row>
    <row r="728" spans="1:2" ht="12.75">
      <c r="A728">
        <f t="shared" si="65"/>
        <v>21</v>
      </c>
      <c r="B728" s="4">
        <f t="shared" si="64"/>
        <v>9.093159249092983E-10</v>
      </c>
    </row>
    <row r="729" spans="1:2" ht="12.75">
      <c r="A729">
        <f t="shared" si="65"/>
        <v>22</v>
      </c>
      <c r="B729" s="4">
        <f t="shared" si="64"/>
        <v>9.952137877175924E-10</v>
      </c>
    </row>
    <row r="730" spans="1:2" ht="12.75">
      <c r="A730">
        <f t="shared" si="65"/>
        <v>23</v>
      </c>
      <c r="B730" s="4">
        <f t="shared" si="64"/>
        <v>1.0885621506830157E-09</v>
      </c>
    </row>
    <row r="731" spans="1:2" ht="12.75">
      <c r="A731">
        <f t="shared" si="65"/>
        <v>24</v>
      </c>
      <c r="B731" s="4">
        <f t="shared" si="64"/>
        <v>1.1899480643821163E-09</v>
      </c>
    </row>
    <row r="732" spans="1:2" ht="12.75">
      <c r="A732">
        <f t="shared" si="65"/>
        <v>25</v>
      </c>
      <c r="B732" s="4">
        <f t="shared" si="64"/>
        <v>1.3E-09</v>
      </c>
    </row>
    <row r="733" spans="1:2" ht="12.75">
      <c r="A733">
        <f t="shared" si="65"/>
        <v>26</v>
      </c>
      <c r="B733" s="4">
        <f t="shared" si="64"/>
        <v>1.4193904135900467E-09</v>
      </c>
    </row>
    <row r="734" spans="1:2" ht="12.75">
      <c r="A734">
        <f t="shared" si="65"/>
        <v>27</v>
      </c>
      <c r="B734" s="4">
        <f t="shared" si="64"/>
        <v>1.5488384453227204E-09</v>
      </c>
    </row>
    <row r="735" spans="1:2" ht="12.75">
      <c r="A735">
        <f t="shared" si="65"/>
        <v>28</v>
      </c>
      <c r="B735" s="4">
        <f t="shared" si="64"/>
        <v>1.6891127594432198E-09</v>
      </c>
    </row>
    <row r="736" spans="1:2" ht="12.75">
      <c r="A736">
        <f t="shared" si="65"/>
        <v>29</v>
      </c>
      <c r="B736" s="4">
        <f t="shared" si="64"/>
        <v>1.8410345308305883E-09</v>
      </c>
    </row>
    <row r="737" spans="1:2" ht="12.75">
      <c r="A737">
        <f t="shared" si="65"/>
        <v>30</v>
      </c>
      <c r="B737" s="4">
        <f t="shared" si="64"/>
        <v>2.005480584225705E-09</v>
      </c>
    </row>
    <row r="738" spans="1:2" ht="12.75">
      <c r="A738">
        <f t="shared" si="65"/>
        <v>31</v>
      </c>
      <c r="B738" s="4">
        <f t="shared" si="64"/>
        <v>2.1833866923727703E-09</v>
      </c>
    </row>
    <row r="739" spans="1:2" ht="12.75">
      <c r="A739">
        <f t="shared" si="65"/>
        <v>32</v>
      </c>
      <c r="B739" s="4">
        <f t="shared" si="64"/>
        <v>2.3757510394982193E-09</v>
      </c>
    </row>
    <row r="740" spans="1:2" ht="12.75">
      <c r="A740">
        <f t="shared" si="65"/>
        <v>33</v>
      </c>
      <c r="B740" s="4">
        <f t="shared" si="64"/>
        <v>2.5836378567320447E-09</v>
      </c>
    </row>
    <row r="741" spans="1:2" ht="12.75">
      <c r="A741">
        <f t="shared" si="65"/>
        <v>34</v>
      </c>
      <c r="B741" s="4">
        <f t="shared" si="64"/>
        <v>2.8081812362599523E-09</v>
      </c>
    </row>
    <row r="742" spans="1:2" ht="12.75">
      <c r="A742">
        <f t="shared" si="65"/>
        <v>35</v>
      </c>
      <c r="B742" s="4">
        <f t="shared" si="64"/>
        <v>3.050589131179437E-09</v>
      </c>
    </row>
    <row r="743" spans="1:2" ht="12.75">
      <c r="A743">
        <f t="shared" si="65"/>
        <v>36</v>
      </c>
      <c r="B743" s="4">
        <f t="shared" si="64"/>
        <v>3.3121475482199835E-09</v>
      </c>
    </row>
    <row r="744" spans="1:2" ht="12.75">
      <c r="A744">
        <f t="shared" si="65"/>
        <v>37</v>
      </c>
      <c r="B744" s="4">
        <f t="shared" si="64"/>
        <v>3.5942249406753852E-09</v>
      </c>
    </row>
    <row r="745" spans="1:2" ht="12.75">
      <c r="A745">
        <f t="shared" si="65"/>
        <v>38</v>
      </c>
      <c r="B745" s="4">
        <f t="shared" si="64"/>
        <v>3.898276809086711E-09</v>
      </c>
    </row>
    <row r="746" spans="1:2" ht="12.75">
      <c r="A746">
        <f t="shared" si="65"/>
        <v>39</v>
      </c>
      <c r="B746" s="4">
        <f t="shared" si="64"/>
        <v>4.2258505174049575E-09</v>
      </c>
    </row>
    <row r="747" spans="1:2" ht="12.75">
      <c r="A747">
        <f t="shared" si="65"/>
        <v>40</v>
      </c>
      <c r="B747" s="4">
        <f t="shared" si="64"/>
        <v>4.5785903325558024E-09</v>
      </c>
    </row>
    <row r="748" spans="1:2" ht="12.75">
      <c r="A748">
        <f t="shared" si="65"/>
        <v>41</v>
      </c>
      <c r="B748" s="4">
        <f aca="true" t="shared" si="66" ref="B748:B779">F$29*EXP(-F$30/(A748+F$23))</f>
        <v>4.958242695521645E-09</v>
      </c>
    </row>
    <row r="749" spans="1:2" ht="12.75">
      <c r="A749">
        <f t="shared" si="65"/>
        <v>42</v>
      </c>
      <c r="B749" s="4">
        <f t="shared" si="66"/>
        <v>5.366661732252066E-09</v>
      </c>
    </row>
    <row r="750" spans="1:2" ht="12.75">
      <c r="A750">
        <f t="shared" si="65"/>
        <v>43</v>
      </c>
      <c r="B750" s="4">
        <f t="shared" si="66"/>
        <v>5.805815012908281E-09</v>
      </c>
    </row>
    <row r="751" spans="1:2" ht="12.75">
      <c r="A751">
        <f t="shared" si="65"/>
        <v>44</v>
      </c>
      <c r="B751" s="4">
        <f t="shared" si="66"/>
        <v>6.277789568145064E-09</v>
      </c>
    </row>
    <row r="752" spans="1:2" ht="12.75">
      <c r="A752">
        <f t="shared" si="65"/>
        <v>45</v>
      </c>
      <c r="B752" s="4">
        <f t="shared" si="66"/>
        <v>6.784798171329571E-09</v>
      </c>
    </row>
    <row r="753" spans="1:2" ht="12.75">
      <c r="A753">
        <f t="shared" si="65"/>
        <v>46</v>
      </c>
      <c r="B753" s="4">
        <f t="shared" si="66"/>
        <v>7.329185895795435E-09</v>
      </c>
    </row>
    <row r="754" spans="1:2" ht="12.75">
      <c r="A754">
        <f t="shared" si="65"/>
        <v>47</v>
      </c>
      <c r="B754" s="4">
        <f t="shared" si="66"/>
        <v>7.913436956427685E-09</v>
      </c>
    </row>
    <row r="755" spans="1:2" ht="12.75">
      <c r="A755">
        <f t="shared" si="65"/>
        <v>48</v>
      </c>
      <c r="B755" s="4">
        <f t="shared" si="66"/>
        <v>8.540181845073491E-09</v>
      </c>
    </row>
    <row r="756" spans="1:2" ht="12.75">
      <c r="A756">
        <f t="shared" si="65"/>
        <v>49</v>
      </c>
      <c r="B756" s="4">
        <f t="shared" si="66"/>
        <v>9.212204769471717E-09</v>
      </c>
    </row>
    <row r="757" spans="1:2" ht="12.75">
      <c r="A757">
        <f t="shared" si="65"/>
        <v>50</v>
      </c>
      <c r="B757" s="4">
        <f t="shared" si="66"/>
        <v>9.932451405593236E-09</v>
      </c>
    </row>
    <row r="758" spans="1:2" ht="12.75">
      <c r="A758">
        <f t="shared" si="65"/>
        <v>51</v>
      </c>
      <c r="B758" s="4">
        <f t="shared" si="66"/>
        <v>1.070403697348243E-08</v>
      </c>
    </row>
    <row r="759" spans="1:2" ht="12.75">
      <c r="A759">
        <f t="shared" si="65"/>
        <v>52</v>
      </c>
      <c r="B759" s="4">
        <f t="shared" si="66"/>
        <v>1.1530254646888835E-08</v>
      </c>
    </row>
    <row r="760" spans="1:2" ht="12.75">
      <c r="A760">
        <f t="shared" si="65"/>
        <v>53</v>
      </c>
      <c r="B760" s="4">
        <f t="shared" si="66"/>
        <v>1.2414584307175018E-08</v>
      </c>
    </row>
    <row r="761" spans="1:2" ht="12.75">
      <c r="A761">
        <f t="shared" si="65"/>
        <v>54</v>
      </c>
      <c r="B761" s="4">
        <f t="shared" si="66"/>
        <v>1.3360701652185156E-08</v>
      </c>
    </row>
    <row r="762" spans="1:2" ht="12.75">
      <c r="A762">
        <f t="shared" si="65"/>
        <v>55</v>
      </c>
      <c r="B762" s="4">
        <f t="shared" si="66"/>
        <v>1.4372487670954143E-08</v>
      </c>
    </row>
    <row r="763" spans="1:2" ht="12.75">
      <c r="A763">
        <f t="shared" si="65"/>
        <v>56</v>
      </c>
      <c r="B763" s="4">
        <f t="shared" si="66"/>
        <v>1.5454038495334286E-08</v>
      </c>
    </row>
    <row r="764" spans="1:2" ht="12.75">
      <c r="A764">
        <f t="shared" si="65"/>
        <v>57</v>
      </c>
      <c r="B764" s="4">
        <f t="shared" si="66"/>
        <v>1.6609675639808987E-08</v>
      </c>
    </row>
    <row r="765" spans="1:2" ht="12.75">
      <c r="A765">
        <f t="shared" si="65"/>
        <v>58</v>
      </c>
      <c r="B765" s="4">
        <f t="shared" si="66"/>
        <v>1.784395664095989E-08</v>
      </c>
    </row>
    <row r="766" spans="1:2" ht="12.75">
      <c r="A766">
        <f t="shared" si="65"/>
        <v>59</v>
      </c>
      <c r="B766" s="4">
        <f t="shared" si="66"/>
        <v>1.916168610824176E-08</v>
      </c>
    </row>
    <row r="767" spans="1:2" ht="12.75">
      <c r="A767">
        <f t="shared" si="65"/>
        <v>60</v>
      </c>
      <c r="B767" s="4">
        <f t="shared" si="66"/>
        <v>2.0567927197914872E-08</v>
      </c>
    </row>
    <row r="768" spans="1:2" ht="12.75">
      <c r="A768">
        <f t="shared" si="65"/>
        <v>61</v>
      </c>
      <c r="B768" s="4">
        <f t="shared" si="66"/>
        <v>2.2068013522169028E-08</v>
      </c>
    </row>
    <row r="769" spans="1:2" ht="12.75">
      <c r="A769">
        <f t="shared" si="65"/>
        <v>62</v>
      </c>
      <c r="B769" s="4">
        <f t="shared" si="66"/>
        <v>2.366756150566508E-08</v>
      </c>
    </row>
    <row r="770" spans="1:2" ht="12.75">
      <c r="A770">
        <f t="shared" si="65"/>
        <v>63</v>
      </c>
      <c r="B770" s="4">
        <f t="shared" si="66"/>
        <v>2.5372483201902223E-08</v>
      </c>
    </row>
    <row r="771" spans="1:2" ht="12.75">
      <c r="A771">
        <f t="shared" si="65"/>
        <v>64</v>
      </c>
      <c r="B771" s="4">
        <f t="shared" si="66"/>
        <v>2.7188999582003166E-08</v>
      </c>
    </row>
    <row r="772" spans="1:2" ht="12.75">
      <c r="A772">
        <f t="shared" si="65"/>
        <v>65</v>
      </c>
      <c r="B772" s="4">
        <f t="shared" si="66"/>
        <v>2.9123654308692236E-08</v>
      </c>
    </row>
    <row r="773" spans="1:2" ht="12.75">
      <c r="A773">
        <f t="shared" si="65"/>
        <v>66</v>
      </c>
      <c r="B773" s="4">
        <f t="shared" si="66"/>
        <v>3.118332800841751E-08</v>
      </c>
    </row>
    <row r="774" spans="1:2" ht="12.75">
      <c r="A774">
        <f t="shared" si="65"/>
        <v>67</v>
      </c>
      <c r="B774" s="4">
        <f t="shared" si="66"/>
        <v>3.337525305474534E-08</v>
      </c>
    </row>
    <row r="775" spans="1:2" ht="12.75">
      <c r="A775">
        <f t="shared" si="65"/>
        <v>68</v>
      </c>
      <c r="B775" s="4">
        <f t="shared" si="66"/>
        <v>3.570702887633071E-08</v>
      </c>
    </row>
    <row r="776" spans="1:2" ht="12.75">
      <c r="A776">
        <f t="shared" si="65"/>
        <v>69</v>
      </c>
      <c r="B776" s="4">
        <f t="shared" si="66"/>
        <v>3.818663780293335E-08</v>
      </c>
    </row>
    <row r="777" spans="1:2" ht="12.75">
      <c r="A777">
        <f t="shared" si="65"/>
        <v>70</v>
      </c>
      <c r="B777" s="4">
        <f t="shared" si="66"/>
        <v>4.0822461463122316E-08</v>
      </c>
    </row>
    <row r="778" spans="1:2" ht="12.75">
      <c r="A778">
        <f t="shared" si="65"/>
        <v>71</v>
      </c>
      <c r="B778" s="4">
        <f t="shared" si="66"/>
        <v>4.36232977474704E-08</v>
      </c>
    </row>
    <row r="779" spans="1:2" ht="12.75">
      <c r="A779">
        <f t="shared" si="65"/>
        <v>72</v>
      </c>
      <c r="B779" s="4">
        <f t="shared" si="66"/>
        <v>4.6598378351206634E-08</v>
      </c>
    </row>
    <row r="780" spans="1:2" ht="12.75">
      <c r="A780">
        <f t="shared" si="65"/>
        <v>73</v>
      </c>
      <c r="B780" s="4">
        <f aca="true" t="shared" si="67" ref="B780:B811">F$29*EXP(-F$30/(A780+F$23))</f>
        <v>4.9757386910447886E-08</v>
      </c>
    </row>
    <row r="781" spans="1:2" ht="12.75">
      <c r="A781">
        <f t="shared" si="65"/>
        <v>74</v>
      </c>
      <c r="B781" s="4">
        <f t="shared" si="67"/>
        <v>5.311047774628715E-08</v>
      </c>
    </row>
    <row r="782" spans="1:2" ht="12.75">
      <c r="A782">
        <f aca="true" t="shared" si="68" ref="A782:A832">A781+1</f>
        <v>75</v>
      </c>
      <c r="B782" s="4">
        <f t="shared" si="67"/>
        <v>5.666829523116555E-08</v>
      </c>
    </row>
    <row r="783" spans="1:2" ht="12.75">
      <c r="A783">
        <f t="shared" si="68"/>
        <v>76</v>
      </c>
      <c r="B783" s="4">
        <f t="shared" si="67"/>
        <v>6.044199379210279E-08</v>
      </c>
    </row>
    <row r="784" spans="1:2" ht="12.75">
      <c r="A784">
        <f t="shared" si="68"/>
        <v>77</v>
      </c>
      <c r="B784" s="4">
        <f t="shared" si="67"/>
        <v>6.444325856549937E-08</v>
      </c>
    </row>
    <row r="785" spans="1:2" ht="12.75">
      <c r="A785">
        <f t="shared" si="68"/>
        <v>78</v>
      </c>
      <c r="B785" s="4">
        <f t="shared" si="67"/>
        <v>6.868432671836725E-08</v>
      </c>
    </row>
    <row r="786" spans="1:2" ht="12.75">
      <c r="A786">
        <f t="shared" si="68"/>
        <v>79</v>
      </c>
      <c r="B786" s="4">
        <f t="shared" si="67"/>
        <v>7.317800945097417E-08</v>
      </c>
    </row>
    <row r="787" spans="1:2" ht="12.75">
      <c r="A787">
        <f t="shared" si="68"/>
        <v>80</v>
      </c>
      <c r="B787" s="4">
        <f t="shared" si="67"/>
        <v>7.793771469602143E-08</v>
      </c>
    </row>
    <row r="788" spans="1:2" ht="12.75">
      <c r="A788">
        <f t="shared" si="68"/>
        <v>81</v>
      </c>
      <c r="B788" s="4">
        <f t="shared" si="67"/>
        <v>8.297747052959412E-08</v>
      </c>
    </row>
    <row r="789" spans="1:2" ht="12.75">
      <c r="A789">
        <f t="shared" si="68"/>
        <v>82</v>
      </c>
      <c r="B789" s="4">
        <f t="shared" si="67"/>
        <v>8.831194930924635E-08</v>
      </c>
    </row>
    <row r="790" spans="1:2" ht="12.75">
      <c r="A790">
        <f t="shared" si="68"/>
        <v>83</v>
      </c>
      <c r="B790" s="4">
        <f t="shared" si="67"/>
        <v>9.395649255470095E-08</v>
      </c>
    </row>
    <row r="791" spans="1:2" ht="12.75">
      <c r="A791">
        <f t="shared" si="68"/>
        <v>84</v>
      </c>
      <c r="B791" s="4">
        <f t="shared" si="67"/>
        <v>9.992713658674541E-08</v>
      </c>
    </row>
    <row r="792" spans="1:2" ht="12.75">
      <c r="A792">
        <f t="shared" si="68"/>
        <v>85</v>
      </c>
      <c r="B792" s="4">
        <f t="shared" si="67"/>
        <v>1.0624063894002144E-07</v>
      </c>
    </row>
    <row r="793" spans="1:2" ht="12.75">
      <c r="A793">
        <f t="shared" si="68"/>
        <v>86</v>
      </c>
      <c r="B793" s="4">
        <f t="shared" si="67"/>
        <v>1.1291450556549895E-07</v>
      </c>
    </row>
    <row r="794" spans="1:2" ht="12.75">
      <c r="A794">
        <f t="shared" si="68"/>
        <v>87</v>
      </c>
      <c r="B794" s="4">
        <f t="shared" si="67"/>
        <v>1.199670188385163E-07</v>
      </c>
    </row>
    <row r="795" spans="1:2" ht="12.75">
      <c r="A795">
        <f t="shared" si="68"/>
        <v>88</v>
      </c>
      <c r="B795" s="4">
        <f t="shared" si="67"/>
        <v>1.274172663883685E-07</v>
      </c>
    </row>
    <row r="796" spans="1:2" ht="12.75">
      <c r="A796">
        <f t="shared" si="68"/>
        <v>89</v>
      </c>
      <c r="B796" s="4">
        <f t="shared" si="67"/>
        <v>1.3528517076550094E-07</v>
      </c>
    </row>
    <row r="797" spans="1:2" ht="12.75">
      <c r="A797">
        <f t="shared" si="68"/>
        <v>90</v>
      </c>
      <c r="B797" s="4">
        <f t="shared" si="67"/>
        <v>1.4359151996244146E-07</v>
      </c>
    </row>
    <row r="798" spans="1:2" ht="12.75">
      <c r="A798">
        <f t="shared" si="68"/>
        <v>91</v>
      </c>
      <c r="B798" s="4">
        <f t="shared" si="67"/>
        <v>1.5235799880468462E-07</v>
      </c>
    </row>
    <row r="799" spans="1:2" ht="12.75">
      <c r="A799">
        <f t="shared" si="68"/>
        <v>92</v>
      </c>
      <c r="B799" s="4">
        <f t="shared" si="67"/>
        <v>1.6160722122779814E-07</v>
      </c>
    </row>
    <row r="800" spans="1:2" ht="12.75">
      <c r="A800">
        <f t="shared" si="68"/>
        <v>93</v>
      </c>
      <c r="B800" s="4">
        <f t="shared" si="67"/>
        <v>1.713627634570948E-07</v>
      </c>
    </row>
    <row r="801" spans="1:2" ht="12.75">
      <c r="A801">
        <f t="shared" si="68"/>
        <v>94</v>
      </c>
      <c r="B801" s="4">
        <f t="shared" si="67"/>
        <v>1.8164919810624744E-07</v>
      </c>
    </row>
    <row r="802" spans="1:2" ht="12.75">
      <c r="A802">
        <f t="shared" si="68"/>
        <v>95</v>
      </c>
      <c r="B802" s="4">
        <f t="shared" si="67"/>
        <v>1.924921292112937E-07</v>
      </c>
    </row>
    <row r="803" spans="1:2" ht="12.75">
      <c r="A803">
        <f t="shared" si="68"/>
        <v>96</v>
      </c>
      <c r="B803" s="4">
        <f t="shared" si="67"/>
        <v>2.0391822821650704E-07</v>
      </c>
    </row>
    <row r="804" spans="1:2" ht="12.75">
      <c r="A804">
        <f t="shared" si="68"/>
        <v>97</v>
      </c>
      <c r="B804" s="4">
        <f t="shared" si="67"/>
        <v>2.159552709286431E-07</v>
      </c>
    </row>
    <row r="805" spans="1:2" ht="12.75">
      <c r="A805">
        <f t="shared" si="68"/>
        <v>98</v>
      </c>
      <c r="B805" s="4">
        <f t="shared" si="67"/>
        <v>2.2863217545611393E-07</v>
      </c>
    </row>
    <row r="806" spans="1:2" ht="12.75">
      <c r="A806">
        <f t="shared" si="68"/>
        <v>99</v>
      </c>
      <c r="B806" s="4">
        <f t="shared" si="67"/>
        <v>2.419790411496468E-07</v>
      </c>
    </row>
    <row r="807" spans="1:2" ht="12.75">
      <c r="A807">
        <f t="shared" si="68"/>
        <v>100</v>
      </c>
      <c r="B807" s="4">
        <f t="shared" si="67"/>
        <v>2.560271885610123E-07</v>
      </c>
    </row>
    <row r="808" spans="1:2" ht="12.75">
      <c r="A808">
        <f t="shared" si="68"/>
        <v>101</v>
      </c>
      <c r="B808" s="4">
        <f t="shared" si="67"/>
        <v>2.7080920043641905E-07</v>
      </c>
    </row>
    <row r="809" spans="1:2" ht="12.75">
      <c r="A809">
        <f t="shared" si="68"/>
        <v>102</v>
      </c>
      <c r="B809" s="4">
        <f t="shared" si="67"/>
        <v>2.8635896376115215E-07</v>
      </c>
    </row>
    <row r="810" spans="1:2" ht="12.75">
      <c r="A810">
        <f t="shared" si="68"/>
        <v>103</v>
      </c>
      <c r="B810" s="4">
        <f t="shared" si="67"/>
        <v>3.0271171287206463E-07</v>
      </c>
    </row>
    <row r="811" spans="1:2" ht="12.75">
      <c r="A811">
        <f t="shared" si="68"/>
        <v>104</v>
      </c>
      <c r="B811" s="4">
        <f t="shared" si="67"/>
        <v>3.199040736544892E-07</v>
      </c>
    </row>
    <row r="812" spans="1:2" ht="12.75">
      <c r="A812">
        <f t="shared" si="68"/>
        <v>105</v>
      </c>
      <c r="B812" s="4">
        <f aca="true" t="shared" si="69" ref="B812:B832">F$29*EXP(-F$30/(A812+F$23))</f>
        <v>3.3797410884012653E-07</v>
      </c>
    </row>
    <row r="813" spans="1:2" ht="12.75">
      <c r="A813">
        <f t="shared" si="68"/>
        <v>106</v>
      </c>
      <c r="B813" s="4">
        <f t="shared" si="69"/>
        <v>3.569613644224568E-07</v>
      </c>
    </row>
    <row r="814" spans="1:2" ht="12.75">
      <c r="A814">
        <f t="shared" si="68"/>
        <v>107</v>
      </c>
      <c r="B814" s="4">
        <f t="shared" si="69"/>
        <v>3.769069172061779E-07</v>
      </c>
    </row>
    <row r="815" spans="1:2" ht="12.75">
      <c r="A815">
        <f t="shared" si="68"/>
        <v>108</v>
      </c>
      <c r="B815" s="4">
        <f t="shared" si="69"/>
        <v>3.978534235071256E-07</v>
      </c>
    </row>
    <row r="816" spans="1:2" ht="12.75">
      <c r="A816">
        <f t="shared" si="68"/>
        <v>109</v>
      </c>
      <c r="B816" s="4">
        <f t="shared" si="69"/>
        <v>4.198451690191104E-07</v>
      </c>
    </row>
    <row r="817" spans="1:2" ht="12.75">
      <c r="A817">
        <f t="shared" si="68"/>
        <v>110</v>
      </c>
      <c r="B817" s="4">
        <f t="shared" si="69"/>
        <v>4.429281198640237E-07</v>
      </c>
    </row>
    <row r="818" spans="1:2" ht="12.75">
      <c r="A818">
        <f t="shared" si="68"/>
        <v>111</v>
      </c>
      <c r="B818" s="4">
        <f t="shared" si="69"/>
        <v>4.671499748415403E-07</v>
      </c>
    </row>
    <row r="819" spans="1:2" ht="12.75">
      <c r="A819">
        <f t="shared" si="68"/>
        <v>112</v>
      </c>
      <c r="B819" s="4">
        <f t="shared" si="69"/>
        <v>4.92560218894646E-07</v>
      </c>
    </row>
    <row r="820" spans="1:2" ht="12.75">
      <c r="A820">
        <f t="shared" si="68"/>
        <v>113</v>
      </c>
      <c r="B820" s="4">
        <f t="shared" si="69"/>
        <v>5.192101778071531E-07</v>
      </c>
    </row>
    <row r="821" spans="1:2" ht="12.75">
      <c r="A821">
        <f t="shared" si="68"/>
        <v>114</v>
      </c>
      <c r="B821" s="4">
        <f t="shared" si="69"/>
        <v>5.4715307414931E-07</v>
      </c>
    </row>
    <row r="822" spans="1:2" ht="12.75">
      <c r="A822">
        <f t="shared" si="68"/>
        <v>115</v>
      </c>
      <c r="B822" s="4">
        <f t="shared" si="69"/>
        <v>5.764440844874889E-07</v>
      </c>
    </row>
    <row r="823" spans="1:2" ht="12.75">
      <c r="A823">
        <f t="shared" si="68"/>
        <v>116</v>
      </c>
      <c r="B823" s="4">
        <f t="shared" si="69"/>
        <v>6.071403978738658E-07</v>
      </c>
    </row>
    <row r="824" spans="1:2" ht="12.75">
      <c r="A824">
        <f t="shared" si="68"/>
        <v>117</v>
      </c>
      <c r="B824" s="4">
        <f t="shared" si="69"/>
        <v>6.393012756318724E-07</v>
      </c>
    </row>
    <row r="825" spans="1:2" ht="12.75">
      <c r="A825">
        <f t="shared" si="68"/>
        <v>118</v>
      </c>
      <c r="B825" s="4">
        <f t="shared" si="69"/>
        <v>6.729881124531677E-07</v>
      </c>
    </row>
    <row r="826" spans="1:2" ht="12.75">
      <c r="A826">
        <f t="shared" si="68"/>
        <v>119</v>
      </c>
      <c r="B826" s="4">
        <f t="shared" si="69"/>
        <v>7.082644988216189E-07</v>
      </c>
    </row>
    <row r="827" spans="1:2" ht="12.75">
      <c r="A827">
        <f t="shared" si="68"/>
        <v>120</v>
      </c>
      <c r="B827" s="4">
        <f t="shared" si="69"/>
        <v>7.451962847798466E-07</v>
      </c>
    </row>
    <row r="828" spans="1:2" ht="12.75">
      <c r="A828">
        <f t="shared" si="68"/>
        <v>121</v>
      </c>
      <c r="B828" s="4">
        <f t="shared" si="69"/>
        <v>7.838516450535706E-07</v>
      </c>
    </row>
    <row r="829" spans="1:2" ht="12.75">
      <c r="A829">
        <f t="shared" si="68"/>
        <v>122</v>
      </c>
      <c r="B829" s="4">
        <f t="shared" si="69"/>
        <v>8.243011455489974E-07</v>
      </c>
    </row>
    <row r="830" spans="1:2" ht="12.75">
      <c r="A830">
        <f t="shared" si="68"/>
        <v>123</v>
      </c>
      <c r="B830" s="4">
        <f t="shared" si="69"/>
        <v>8.666178112382559E-07</v>
      </c>
    </row>
    <row r="831" spans="1:2" ht="12.75">
      <c r="A831">
        <f t="shared" si="68"/>
        <v>124</v>
      </c>
      <c r="B831" s="4">
        <f t="shared" si="69"/>
        <v>9.108771954478192E-07</v>
      </c>
    </row>
    <row r="832" spans="1:2" ht="12.75">
      <c r="A832">
        <f t="shared" si="68"/>
        <v>125</v>
      </c>
      <c r="B832" s="4">
        <f t="shared" si="69"/>
        <v>9.571574505645726E-07</v>
      </c>
    </row>
    <row r="833" ht="12.75">
      <c r="B833" s="4"/>
    </row>
    <row r="835" spans="1:6" ht="12.75">
      <c r="A835">
        <v>0.005</v>
      </c>
      <c r="B835" s="6" t="s">
        <v>71</v>
      </c>
      <c r="F835" s="6" t="s">
        <v>87</v>
      </c>
    </row>
    <row r="836" spans="1:8" ht="12.75">
      <c r="A836" s="2" t="s">
        <v>4</v>
      </c>
      <c r="B836" s="2" t="s">
        <v>5</v>
      </c>
      <c r="C836" s="2" t="s">
        <v>6</v>
      </c>
      <c r="D836" s="2" t="s">
        <v>7</v>
      </c>
      <c r="F836" s="2" t="s">
        <v>4</v>
      </c>
      <c r="G836" s="2" t="s">
        <v>88</v>
      </c>
      <c r="H836" s="2" t="s">
        <v>74</v>
      </c>
    </row>
    <row r="837" spans="1:8" ht="12.75">
      <c r="A837" s="5">
        <v>-0.501</v>
      </c>
      <c r="B837" s="4">
        <f>D$45*(EXP($A837/D$44)-1)</f>
        <v>-2.55977844165561E-07</v>
      </c>
      <c r="C837" s="4">
        <f aca="true" t="shared" si="70" ref="C837:C900">C$45*(EXP($A837/C$44)-1)</f>
        <v>-1.2999708680114931E-09</v>
      </c>
      <c r="D837" s="4">
        <f>B$45*(EXP($A837/B$44)-1)</f>
        <v>-1.1726626633380993E-10</v>
      </c>
      <c r="F837" s="5">
        <f>A837</f>
        <v>-0.501</v>
      </c>
      <c r="G837" s="4">
        <f>C837</f>
        <v>-1.2999708680114931E-09</v>
      </c>
      <c r="H837" s="4">
        <f>G837+A837/A$35</f>
        <v>-6.309970868011493E-09</v>
      </c>
    </row>
    <row r="838" spans="1:8" ht="12.75">
      <c r="A838" s="5">
        <f>A837+A$835</f>
        <v>-0.496</v>
      </c>
      <c r="B838" s="4">
        <f>D$45*(EXP($A838/D$44)-1)</f>
        <v>-2.5597344651920853E-07</v>
      </c>
      <c r="C838" s="4">
        <f t="shared" si="70"/>
        <v>-1.2999675829824359E-09</v>
      </c>
      <c r="D838" s="4">
        <f>B$45*(EXP($A838/B$44)-1)</f>
        <v>-1.1726614431746954E-10</v>
      </c>
      <c r="F838" s="5">
        <f aca="true" t="shared" si="71" ref="F838:F901">A838</f>
        <v>-0.496</v>
      </c>
      <c r="G838" s="4">
        <f aca="true" t="shared" si="72" ref="G838:G901">C838</f>
        <v>-1.2999675829824359E-09</v>
      </c>
      <c r="H838" s="4">
        <f aca="true" t="shared" si="73" ref="H838:H901">G838+A838/A$35</f>
        <v>-6.259967582982436E-09</v>
      </c>
    </row>
    <row r="839" spans="1:8" ht="12.75">
      <c r="A839" s="5">
        <f aca="true" t="shared" si="74" ref="A839:A902">A838+A$835</f>
        <v>-0.491</v>
      </c>
      <c r="B839" s="4">
        <f aca="true" t="shared" si="75" ref="B839:B902">D$45*(EXP($A839/D$44)-1)</f>
        <v>-2.559686569480332E-07</v>
      </c>
      <c r="C839" s="4">
        <f t="shared" si="70"/>
        <v>-1.2999639275215455E-09</v>
      </c>
      <c r="D839" s="4">
        <f aca="true" t="shared" si="76" ref="D839:D902">B$45*(EXP($A839/B$44)-1)</f>
        <v>-1.1726600720784542E-10</v>
      </c>
      <c r="F839" s="5">
        <f t="shared" si="71"/>
        <v>-0.491</v>
      </c>
      <c r="G839" s="4">
        <f t="shared" si="72"/>
        <v>-1.2999639275215455E-09</v>
      </c>
      <c r="H839" s="4">
        <f t="shared" si="73"/>
        <v>-6.2099639275215455E-09</v>
      </c>
    </row>
    <row r="840" spans="1:8" ht="12.75">
      <c r="A840" s="5">
        <f t="shared" si="74"/>
        <v>-0.486</v>
      </c>
      <c r="B840" s="4">
        <f t="shared" si="75"/>
        <v>-2.5596344052310855E-07</v>
      </c>
      <c r="C840" s="4">
        <f t="shared" si="70"/>
        <v>-1.2999598598575803E-09</v>
      </c>
      <c r="D840" s="4">
        <f t="shared" si="76"/>
        <v>-1.1726585313791539E-10</v>
      </c>
      <c r="F840" s="5">
        <f t="shared" si="71"/>
        <v>-0.486</v>
      </c>
      <c r="G840" s="4">
        <f t="shared" si="72"/>
        <v>-1.2999598598575803E-09</v>
      </c>
      <c r="H840" s="4">
        <f t="shared" si="73"/>
        <v>-6.159959859857581E-09</v>
      </c>
    </row>
    <row r="841" spans="1:8" ht="12.75">
      <c r="A841" s="5">
        <f t="shared" si="74"/>
        <v>-0.481</v>
      </c>
      <c r="B841" s="4">
        <f t="shared" si="75"/>
        <v>-2.559577592025897E-07</v>
      </c>
      <c r="C841" s="4">
        <f t="shared" si="70"/>
        <v>-1.299955333509021E-09</v>
      </c>
      <c r="D841" s="4">
        <f t="shared" si="76"/>
        <v>-1.1726568000970874E-10</v>
      </c>
      <c r="F841" s="5">
        <f t="shared" si="71"/>
        <v>-0.481</v>
      </c>
      <c r="G841" s="4">
        <f t="shared" si="72"/>
        <v>-1.299955333509021E-09</v>
      </c>
      <c r="H841" s="4">
        <f t="shared" si="73"/>
        <v>-6.109955333509021E-09</v>
      </c>
    </row>
    <row r="842" spans="1:8" ht="12.75">
      <c r="A842" s="5">
        <f t="shared" si="74"/>
        <v>-0.476</v>
      </c>
      <c r="B842" s="4">
        <f t="shared" si="75"/>
        <v>-2.559515715542857E-07</v>
      </c>
      <c r="C842" s="4">
        <f t="shared" si="70"/>
        <v>-1.2999502967529233E-09</v>
      </c>
      <c r="D842" s="4">
        <f t="shared" si="76"/>
        <v>-1.1726548546573817E-10</v>
      </c>
      <c r="F842" s="5">
        <f t="shared" si="71"/>
        <v>-0.476</v>
      </c>
      <c r="G842" s="4">
        <f t="shared" si="72"/>
        <v>-1.2999502967529233E-09</v>
      </c>
      <c r="H842" s="4">
        <f t="shared" si="73"/>
        <v>-6.059950296752923E-09</v>
      </c>
    </row>
    <row r="843" spans="1:8" ht="12.75">
      <c r="A843" s="5">
        <f t="shared" si="74"/>
        <v>-0.471</v>
      </c>
      <c r="B843" s="4">
        <f t="shared" si="75"/>
        <v>-2.559448324535068E-07</v>
      </c>
      <c r="C843" s="4">
        <f t="shared" si="70"/>
        <v>-1.2999446920338756E-09</v>
      </c>
      <c r="D843" s="4">
        <f t="shared" si="76"/>
        <v>-1.1726526685689777E-10</v>
      </c>
      <c r="F843" s="5">
        <f t="shared" si="71"/>
        <v>-0.471</v>
      </c>
      <c r="G843" s="4">
        <f t="shared" si="72"/>
        <v>-1.2999446920338756E-09</v>
      </c>
      <c r="H843" s="4">
        <f t="shared" si="73"/>
        <v>-6.0099446920338754E-09</v>
      </c>
    </row>
    <row r="844" spans="1:8" ht="12.75">
      <c r="A844" s="5">
        <f t="shared" si="74"/>
        <v>-0.46599999999999997</v>
      </c>
      <c r="B844" s="4">
        <f t="shared" si="75"/>
        <v>-2.559374927539833E-07</v>
      </c>
      <c r="C844" s="4">
        <f t="shared" si="70"/>
        <v>-1.2999384553063083E-09</v>
      </c>
      <c r="D844" s="4">
        <f t="shared" si="76"/>
        <v>-1.1726502120639031E-10</v>
      </c>
      <c r="F844" s="5">
        <f t="shared" si="71"/>
        <v>-0.46599999999999997</v>
      </c>
      <c r="G844" s="4">
        <f t="shared" si="72"/>
        <v>-1.2999384553063083E-09</v>
      </c>
      <c r="H844" s="4">
        <f t="shared" si="73"/>
        <v>-5.9599384553063085E-09</v>
      </c>
    </row>
    <row r="845" spans="1:8" ht="12.75">
      <c r="A845" s="5">
        <f t="shared" si="74"/>
        <v>-0.46099999999999997</v>
      </c>
      <c r="B845" s="4">
        <f t="shared" si="75"/>
        <v>-2.559294989294565E-07</v>
      </c>
      <c r="C845" s="4">
        <f t="shared" si="70"/>
        <v>-1.2999315153026403E-09</v>
      </c>
      <c r="D845" s="4">
        <f t="shared" si="76"/>
        <v>-1.1726474516919207E-10</v>
      </c>
      <c r="F845" s="5">
        <f t="shared" si="71"/>
        <v>-0.46099999999999997</v>
      </c>
      <c r="G845" s="4">
        <f t="shared" si="72"/>
        <v>-1.2999315153026403E-09</v>
      </c>
      <c r="H845" s="4">
        <f t="shared" si="73"/>
        <v>-5.90993151530264E-09</v>
      </c>
    </row>
    <row r="846" spans="1:8" ht="12.75">
      <c r="A846" s="5">
        <f t="shared" si="74"/>
        <v>-0.45599999999999996</v>
      </c>
      <c r="B846" s="4">
        <f t="shared" si="75"/>
        <v>-2.559207926833274E-07</v>
      </c>
      <c r="C846" s="4">
        <f t="shared" si="70"/>
        <v>-1.299923792718899E-09</v>
      </c>
      <c r="D846" s="4">
        <f t="shared" si="76"/>
        <v>-1.1726443498650367E-10</v>
      </c>
      <c r="F846" s="5">
        <f t="shared" si="71"/>
        <v>-0.45599999999999996</v>
      </c>
      <c r="G846" s="4">
        <f t="shared" si="72"/>
        <v>-1.299923792718899E-09</v>
      </c>
      <c r="H846" s="4">
        <f t="shared" si="73"/>
        <v>-5.859923792718899E-09</v>
      </c>
    </row>
    <row r="847" spans="1:8" ht="12.75">
      <c r="A847" s="5">
        <f t="shared" si="74"/>
        <v>-0.45099999999999996</v>
      </c>
      <c r="B847" s="4">
        <f t="shared" si="75"/>
        <v>-2.559113105235168E-07</v>
      </c>
      <c r="C847" s="4">
        <f t="shared" si="70"/>
        <v>-1.2999151993085065E-09</v>
      </c>
      <c r="D847" s="4">
        <f t="shared" si="76"/>
        <v>-1.1726408643456648E-10</v>
      </c>
      <c r="F847" s="5">
        <f t="shared" si="71"/>
        <v>-0.45099999999999996</v>
      </c>
      <c r="G847" s="4">
        <f t="shared" si="72"/>
        <v>-1.2999151993085065E-09</v>
      </c>
      <c r="H847" s="4">
        <f t="shared" si="73"/>
        <v>-5.809915199308506E-09</v>
      </c>
    </row>
    <row r="848" spans="1:8" ht="12.75">
      <c r="A848" s="5">
        <f t="shared" si="74"/>
        <v>-0.44599999999999995</v>
      </c>
      <c r="B848" s="4">
        <f t="shared" si="75"/>
        <v>-2.5590098329943655E-07</v>
      </c>
      <c r="C848" s="4">
        <f t="shared" si="70"/>
        <v>-1.2999056368738805E-09</v>
      </c>
      <c r="D848" s="4">
        <f t="shared" si="76"/>
        <v>-1.1726369476714763E-10</v>
      </c>
      <c r="F848" s="5">
        <f t="shared" si="71"/>
        <v>-0.44599999999999995</v>
      </c>
      <c r="G848" s="4">
        <f t="shared" si="72"/>
        <v>-1.2999056368738805E-09</v>
      </c>
      <c r="H848" s="4">
        <f t="shared" si="73"/>
        <v>-5.75990563687388E-09</v>
      </c>
    </row>
    <row r="849" spans="1:8" ht="12.75">
      <c r="A849" s="5">
        <f t="shared" si="74"/>
        <v>-0.44099999999999995</v>
      </c>
      <c r="B849" s="4">
        <f t="shared" si="75"/>
        <v>-2.558897356976945E-07</v>
      </c>
      <c r="C849" s="4">
        <f t="shared" si="70"/>
        <v>-1.299894996144321E-09</v>
      </c>
      <c r="D849" s="4">
        <f t="shared" si="76"/>
        <v>-1.1726325465091072E-10</v>
      </c>
      <c r="F849" s="5">
        <f t="shared" si="71"/>
        <v>-0.44099999999999995</v>
      </c>
      <c r="G849" s="4">
        <f t="shared" si="72"/>
        <v>-1.299894996144321E-09</v>
      </c>
      <c r="H849" s="4">
        <f t="shared" si="73"/>
        <v>-5.70989499614432E-09</v>
      </c>
    </row>
    <row r="850" spans="1:8" ht="12.75">
      <c r="A850" s="5">
        <f t="shared" si="74"/>
        <v>-0.43599999999999994</v>
      </c>
      <c r="B850" s="4">
        <f t="shared" si="75"/>
        <v>-2.5587748569285635E-07</v>
      </c>
      <c r="C850" s="4">
        <f t="shared" si="70"/>
        <v>-1.299883155527367E-09</v>
      </c>
      <c r="D850" s="4">
        <f t="shared" si="76"/>
        <v>-1.1726276009279158E-10</v>
      </c>
      <c r="F850" s="5">
        <f t="shared" si="71"/>
        <v>-0.43599999999999994</v>
      </c>
      <c r="G850" s="4">
        <f t="shared" si="72"/>
        <v>-1.299883155527367E-09</v>
      </c>
      <c r="H850" s="4">
        <f t="shared" si="73"/>
        <v>-5.659883155527367E-09</v>
      </c>
    </row>
    <row r="851" spans="1:8" ht="12.75">
      <c r="A851" s="5">
        <f t="shared" si="74"/>
        <v>-0.43099999999999994</v>
      </c>
      <c r="B851" s="4">
        <f t="shared" si="75"/>
        <v>-2.5586414394925835E-07</v>
      </c>
      <c r="C851" s="4">
        <f t="shared" si="70"/>
        <v>-1.2998699797193485E-09</v>
      </c>
      <c r="D851" s="4">
        <f t="shared" si="76"/>
        <v>-1.172622043583907E-10</v>
      </c>
      <c r="F851" s="5">
        <f t="shared" si="71"/>
        <v>-0.43099999999999994</v>
      </c>
      <c r="G851" s="4">
        <f t="shared" si="72"/>
        <v>-1.2998699797193485E-09</v>
      </c>
      <c r="H851" s="4">
        <f t="shared" si="73"/>
        <v>-5.609869979719348E-09</v>
      </c>
    </row>
    <row r="852" spans="1:8" ht="12.75">
      <c r="A852" s="5">
        <f t="shared" si="74"/>
        <v>-0.42599999999999993</v>
      </c>
      <c r="B852" s="4">
        <f t="shared" si="75"/>
        <v>-2.558496131695088E-07</v>
      </c>
      <c r="C852" s="4">
        <f t="shared" si="70"/>
        <v>-1.2998553181592609E-09</v>
      </c>
      <c r="D852" s="4">
        <f t="shared" si="76"/>
        <v>-1.172615798802711E-10</v>
      </c>
      <c r="F852" s="5">
        <f t="shared" si="71"/>
        <v>-0.42599999999999993</v>
      </c>
      <c r="G852" s="4">
        <f t="shared" si="72"/>
        <v>-1.2998553181592609E-09</v>
      </c>
      <c r="H852" s="4">
        <f t="shared" si="73"/>
        <v>-5.55985531815926E-09</v>
      </c>
    </row>
    <row r="853" spans="1:8" ht="12.75">
      <c r="A853" s="5">
        <f t="shared" si="74"/>
        <v>-0.42099999999999993</v>
      </c>
      <c r="B853" s="4">
        <f t="shared" si="75"/>
        <v>-2.558337873849267E-07</v>
      </c>
      <c r="C853" s="4">
        <f t="shared" si="70"/>
        <v>-1.2998390033082936E-09</v>
      </c>
      <c r="D853" s="4">
        <f t="shared" si="76"/>
        <v>-1.1726087815491223E-10</v>
      </c>
      <c r="F853" s="5">
        <f t="shared" si="71"/>
        <v>-0.42099999999999993</v>
      </c>
      <c r="G853" s="4">
        <f t="shared" si="72"/>
        <v>-1.2998390033082936E-09</v>
      </c>
      <c r="H853" s="4">
        <f t="shared" si="73"/>
        <v>-5.509839003308293E-09</v>
      </c>
    </row>
    <row r="854" spans="1:8" ht="12.75">
      <c r="A854" s="5">
        <f t="shared" si="74"/>
        <v>-0.4159999999999999</v>
      </c>
      <c r="B854" s="4">
        <f t="shared" si="75"/>
        <v>-2.5581655118274387E-07</v>
      </c>
      <c r="C854" s="4">
        <f t="shared" si="70"/>
        <v>-1.2998208487353492E-09</v>
      </c>
      <c r="D854" s="4">
        <f t="shared" si="76"/>
        <v>-1.1726008962691771E-10</v>
      </c>
      <c r="F854" s="5">
        <f t="shared" si="71"/>
        <v>-0.4159999999999999</v>
      </c>
      <c r="G854" s="4">
        <f t="shared" si="72"/>
        <v>-1.2998208487353492E-09</v>
      </c>
      <c r="H854" s="4">
        <f t="shared" si="73"/>
        <v>-5.459820848735348E-09</v>
      </c>
    </row>
    <row r="855" spans="1:8" ht="12.75">
      <c r="A855" s="5">
        <f t="shared" si="74"/>
        <v>-0.4109999999999999</v>
      </c>
      <c r="B855" s="4">
        <f t="shared" si="75"/>
        <v>-2.5579777886443343E-07</v>
      </c>
      <c r="C855" s="4">
        <f t="shared" si="70"/>
        <v>-1.2998006469866815E-09</v>
      </c>
      <c r="D855" s="4">
        <f t="shared" si="76"/>
        <v>-1.172592035588994E-10</v>
      </c>
      <c r="F855" s="5">
        <f t="shared" si="71"/>
        <v>-0.4109999999999999</v>
      </c>
      <c r="G855" s="4">
        <f t="shared" si="72"/>
        <v>-1.2998006469866815E-09</v>
      </c>
      <c r="H855" s="4">
        <f t="shared" si="73"/>
        <v>-5.4098006469866806E-09</v>
      </c>
    </row>
    <row r="856" spans="1:8" ht="12.75">
      <c r="A856" s="5">
        <f t="shared" si="74"/>
        <v>-0.4059999999999999</v>
      </c>
      <c r="B856" s="4">
        <f t="shared" si="75"/>
        <v>-2.557773335290277E-07</v>
      </c>
      <c r="C856" s="4">
        <f t="shared" si="70"/>
        <v>-1.2997781672153049E-09</v>
      </c>
      <c r="D856" s="4">
        <f t="shared" si="76"/>
        <v>-1.172582078852663E-10</v>
      </c>
      <c r="F856" s="5">
        <f t="shared" si="71"/>
        <v>-0.4059999999999999</v>
      </c>
      <c r="G856" s="4">
        <f t="shared" si="72"/>
        <v>-1.2997781672153049E-09</v>
      </c>
      <c r="H856" s="4">
        <f t="shared" si="73"/>
        <v>-5.359778167215304E-09</v>
      </c>
    </row>
    <row r="857" spans="1:8" ht="12.75">
      <c r="A857" s="5">
        <f t="shared" si="74"/>
        <v>-0.4009999999999999</v>
      </c>
      <c r="B857" s="4">
        <f t="shared" si="75"/>
        <v>-2.5575506607473997E-07</v>
      </c>
      <c r="C857" s="4">
        <f t="shared" si="70"/>
        <v>-1.299753152543087E-09</v>
      </c>
      <c r="D857" s="4">
        <f t="shared" si="76"/>
        <v>-1.1725708904792748E-10</v>
      </c>
      <c r="F857" s="5">
        <f t="shared" si="71"/>
        <v>-0.4009999999999999</v>
      </c>
      <c r="G857" s="4">
        <f t="shared" si="72"/>
        <v>-1.299753152543087E-09</v>
      </c>
      <c r="H857" s="4">
        <f t="shared" si="73"/>
        <v>-5.3097531525430865E-09</v>
      </c>
    </row>
    <row r="858" spans="1:8" ht="12.75">
      <c r="A858" s="5">
        <f t="shared" si="74"/>
        <v>-0.3959999999999999</v>
      </c>
      <c r="B858" s="4">
        <f t="shared" si="75"/>
        <v>-2.5573081411160915E-07</v>
      </c>
      <c r="C858" s="4">
        <f t="shared" si="70"/>
        <v>-1.2997253171253824E-09</v>
      </c>
      <c r="D858" s="4">
        <f t="shared" si="76"/>
        <v>-1.172558318116714E-10</v>
      </c>
      <c r="F858" s="5">
        <f t="shared" si="71"/>
        <v>-0.3959999999999999</v>
      </c>
      <c r="G858" s="4">
        <f t="shared" si="72"/>
        <v>-1.2997253171253824E-09</v>
      </c>
      <c r="H858" s="4">
        <f t="shared" si="73"/>
        <v>-5.259725317125381E-09</v>
      </c>
    </row>
    <row r="859" spans="1:8" ht="12.75">
      <c r="A859" s="5">
        <f t="shared" si="74"/>
        <v>-0.3909999999999999</v>
      </c>
      <c r="B859" s="4">
        <f t="shared" si="75"/>
        <v>-2.557044007772379E-07</v>
      </c>
      <c r="C859" s="4">
        <f t="shared" si="70"/>
        <v>-1.2996943428846637E-09</v>
      </c>
      <c r="D859" s="4">
        <f t="shared" si="76"/>
        <v>-1.1725441905670807E-10</v>
      </c>
      <c r="F859" s="5">
        <f t="shared" si="71"/>
        <v>-0.3909999999999999</v>
      </c>
      <c r="G859" s="4">
        <f t="shared" si="72"/>
        <v>-1.2996943428846637E-09</v>
      </c>
      <c r="H859" s="4">
        <f t="shared" si="73"/>
        <v>-5.209694342884663E-09</v>
      </c>
    </row>
    <row r="860" spans="1:8" ht="12.75">
      <c r="A860" s="5">
        <f t="shared" si="74"/>
        <v>-0.3859999999999999</v>
      </c>
      <c r="B860" s="4">
        <f t="shared" si="75"/>
        <v>-2.5567563344698745E-07</v>
      </c>
      <c r="C860" s="4">
        <f t="shared" si="70"/>
        <v>-1.2996598758758234E-09</v>
      </c>
      <c r="D860" s="4">
        <f t="shared" si="76"/>
        <v>-1.1725283154554874E-10</v>
      </c>
      <c r="F860" s="5">
        <f t="shared" si="71"/>
        <v>-0.3859999999999999</v>
      </c>
      <c r="G860" s="4">
        <f t="shared" si="72"/>
        <v>-1.2996598758758234E-09</v>
      </c>
      <c r="H860" s="4">
        <f t="shared" si="73"/>
        <v>-5.159659875875822E-09</v>
      </c>
    </row>
    <row r="861" spans="1:8" ht="12.75">
      <c r="A861" s="5">
        <f t="shared" si="74"/>
        <v>-0.3809999999999999</v>
      </c>
      <c r="B861" s="4">
        <f t="shared" si="75"/>
        <v>-2.556443023292229E-07</v>
      </c>
      <c r="C861" s="4">
        <f t="shared" si="70"/>
        <v>-1.2996215222416146E-09</v>
      </c>
      <c r="D861" s="4">
        <f t="shared" si="76"/>
        <v>-1.17251047661049E-10</v>
      </c>
      <c r="F861" s="5">
        <f t="shared" si="71"/>
        <v>-0.3809999999999999</v>
      </c>
      <c r="G861" s="4">
        <f t="shared" si="72"/>
        <v>-1.2996215222416146E-09</v>
      </c>
      <c r="H861" s="4">
        <f t="shared" si="73"/>
        <v>-5.109621522241614E-09</v>
      </c>
    </row>
    <row r="862" spans="1:8" ht="12.75">
      <c r="A862" s="5">
        <f t="shared" si="74"/>
        <v>-0.3759999999999999</v>
      </c>
      <c r="B862" s="4">
        <f t="shared" si="75"/>
        <v>-2.5561017893536504E-07</v>
      </c>
      <c r="C862" s="4">
        <f t="shared" si="70"/>
        <v>-1.299578843712015E-09</v>
      </c>
      <c r="D862" s="4">
        <f t="shared" si="76"/>
        <v>-1.1724904311204813E-10</v>
      </c>
      <c r="F862" s="5">
        <f t="shared" si="71"/>
        <v>-0.3759999999999999</v>
      </c>
      <c r="G862" s="4">
        <f t="shared" si="72"/>
        <v>-1.299578843712015E-09</v>
      </c>
      <c r="H862" s="4">
        <f t="shared" si="73"/>
        <v>-5.059578843712014E-09</v>
      </c>
    </row>
    <row r="863" spans="1:8" ht="12.75">
      <c r="A863" s="5">
        <f t="shared" si="74"/>
        <v>-0.3709999999999999</v>
      </c>
      <c r="B863" s="4">
        <f t="shared" si="75"/>
        <v>-2.555730144135906E-07</v>
      </c>
      <c r="C863" s="4">
        <f t="shared" si="70"/>
        <v>-1.2995313525960786E-09</v>
      </c>
      <c r="D863" s="4">
        <f t="shared" si="76"/>
        <v>-1.172467906025961E-10</v>
      </c>
      <c r="F863" s="5">
        <f t="shared" si="71"/>
        <v>-0.3709999999999999</v>
      </c>
      <c r="G863" s="4">
        <f t="shared" si="72"/>
        <v>-1.2995313525960786E-09</v>
      </c>
      <c r="H863" s="4">
        <f t="shared" si="73"/>
        <v>-5.009531352596078E-09</v>
      </c>
    </row>
    <row r="864" spans="1:8" ht="12.75">
      <c r="A864" s="5">
        <f t="shared" si="74"/>
        <v>-0.3659999999999999</v>
      </c>
      <c r="B864" s="4">
        <f t="shared" si="75"/>
        <v>-2.555325377340294E-07</v>
      </c>
      <c r="C864" s="4">
        <f t="shared" si="70"/>
        <v>-1.2994785062090533E-09</v>
      </c>
      <c r="D864" s="4">
        <f t="shared" si="76"/>
        <v>-1.1724425946026468E-10</v>
      </c>
      <c r="F864" s="5">
        <f t="shared" si="71"/>
        <v>-0.3659999999999999</v>
      </c>
      <c r="G864" s="4">
        <f t="shared" si="72"/>
        <v>-1.2994785062090533E-09</v>
      </c>
      <c r="H864" s="4">
        <f t="shared" si="73"/>
        <v>-4.959478506209052E-09</v>
      </c>
    </row>
    <row r="865" spans="1:8" ht="12.75">
      <c r="A865" s="5">
        <f t="shared" si="74"/>
        <v>-0.3609999999999999</v>
      </c>
      <c r="B865" s="4">
        <f t="shared" si="75"/>
        <v>-2.554884537122238E-07</v>
      </c>
      <c r="C865" s="4">
        <f t="shared" si="70"/>
        <v>-1.2994197006710796E-09</v>
      </c>
      <c r="D865" s="4">
        <f t="shared" si="76"/>
        <v>-1.172414152184809E-10</v>
      </c>
      <c r="F865" s="5">
        <f t="shared" si="71"/>
        <v>-0.3609999999999999</v>
      </c>
      <c r="G865" s="4">
        <f t="shared" si="72"/>
        <v>-1.2994197006710796E-09</v>
      </c>
      <c r="H865" s="4">
        <f t="shared" si="73"/>
        <v>-4.9094197006710785E-09</v>
      </c>
    </row>
    <row r="866" spans="1:8" ht="12.75">
      <c r="A866" s="5">
        <f t="shared" si="74"/>
        <v>-0.35599999999999987</v>
      </c>
      <c r="B866" s="4">
        <f t="shared" si="75"/>
        <v>-2.5544044085643567E-07</v>
      </c>
      <c r="C866" s="4">
        <f t="shared" si="70"/>
        <v>-1.2993542640066065E-09</v>
      </c>
      <c r="D866" s="4">
        <f t="shared" si="76"/>
        <v>-1.1723821914719554E-10</v>
      </c>
      <c r="F866" s="5">
        <f t="shared" si="71"/>
        <v>-0.35599999999999987</v>
      </c>
      <c r="G866" s="4">
        <f t="shared" si="72"/>
        <v>-1.2993542640066065E-09</v>
      </c>
      <c r="H866" s="4">
        <f t="shared" si="73"/>
        <v>-4.859354264006605E-09</v>
      </c>
    </row>
    <row r="867" spans="1:8" ht="12.75">
      <c r="A867" s="5">
        <f t="shared" si="74"/>
        <v>-0.35099999999999987</v>
      </c>
      <c r="B867" s="4">
        <f t="shared" si="75"/>
        <v>-2.553881490231021E-07</v>
      </c>
      <c r="C867" s="4">
        <f t="shared" si="70"/>
        <v>-1.2992814484656744E-09</v>
      </c>
      <c r="D867" s="4">
        <f t="shared" si="76"/>
        <v>-1.1723462772549593E-10</v>
      </c>
      <c r="F867" s="5">
        <f t="shared" si="71"/>
        <v>-0.35099999999999987</v>
      </c>
      <c r="G867" s="4">
        <f t="shared" si="72"/>
        <v>-1.2992814484656744E-09</v>
      </c>
      <c r="H867" s="4">
        <f t="shared" si="73"/>
        <v>-4.809281448465673E-09</v>
      </c>
    </row>
    <row r="868" spans="1:8" ht="12.75">
      <c r="A868" s="5">
        <f t="shared" si="74"/>
        <v>-0.34599999999999986</v>
      </c>
      <c r="B868" s="4">
        <f t="shared" si="75"/>
        <v>-2.5533119686334187E-07</v>
      </c>
      <c r="C868" s="4">
        <f t="shared" si="70"/>
        <v>-1.2992004219793165E-09</v>
      </c>
      <c r="D868" s="4">
        <f t="shared" si="76"/>
        <v>-1.1723059204898165E-10</v>
      </c>
      <c r="F868" s="5">
        <f t="shared" si="71"/>
        <v>-0.34599999999999986</v>
      </c>
      <c r="G868" s="4">
        <f t="shared" si="72"/>
        <v>-1.2992004219793165E-09</v>
      </c>
      <c r="H868" s="4">
        <f t="shared" si="73"/>
        <v>-4.7592004219793155E-09</v>
      </c>
    </row>
    <row r="869" spans="1:8" ht="12.75">
      <c r="A869" s="5">
        <f t="shared" si="74"/>
        <v>-0.34099999999999986</v>
      </c>
      <c r="B869" s="4">
        <f t="shared" si="75"/>
        <v>-2.5526916904189106E-07</v>
      </c>
      <c r="C869" s="4">
        <f t="shared" si="70"/>
        <v>-1.2991102586514408E-09</v>
      </c>
      <c r="D869" s="4">
        <f t="shared" si="76"/>
        <v>-1.1722605716383306E-10</v>
      </c>
      <c r="F869" s="5">
        <f t="shared" si="71"/>
        <v>-0.34099999999999986</v>
      </c>
      <c r="G869" s="4">
        <f t="shared" si="72"/>
        <v>-1.2991102586514408E-09</v>
      </c>
      <c r="H869" s="4">
        <f t="shared" si="73"/>
        <v>-4.70911025865144E-09</v>
      </c>
    </row>
    <row r="870" spans="1:8" ht="12.75">
      <c r="A870" s="5">
        <f t="shared" si="74"/>
        <v>-0.33599999999999985</v>
      </c>
      <c r="B870" s="4">
        <f t="shared" si="75"/>
        <v>-2.5520161320818544E-07</v>
      </c>
      <c r="C870" s="4">
        <f t="shared" si="70"/>
        <v>-1.299009928178542E-09</v>
      </c>
      <c r="D870" s="4">
        <f t="shared" si="76"/>
        <v>-1.1722096131850493E-10</v>
      </c>
      <c r="F870" s="5">
        <f t="shared" si="71"/>
        <v>-0.33599999999999985</v>
      </c>
      <c r="G870" s="4">
        <f t="shared" si="72"/>
        <v>-1.299009928178542E-09</v>
      </c>
      <c r="H870" s="4">
        <f t="shared" si="73"/>
        <v>-4.659009928178541E-09</v>
      </c>
    </row>
    <row r="871" spans="1:8" ht="12.75">
      <c r="A871" s="5">
        <f t="shared" si="74"/>
        <v>-0.33099999999999985</v>
      </c>
      <c r="B871" s="4">
        <f t="shared" si="75"/>
        <v>-2.5512803669750183E-07</v>
      </c>
      <c r="C871" s="4">
        <f t="shared" si="70"/>
        <v>-1.2988982840763414E-09</v>
      </c>
      <c r="D871" s="4">
        <f t="shared" si="76"/>
        <v>-1.172152351228556E-10</v>
      </c>
      <c r="F871" s="5">
        <f t="shared" si="71"/>
        <v>-0.33099999999999985</v>
      </c>
      <c r="G871" s="4">
        <f t="shared" si="72"/>
        <v>-1.2988982840763414E-09</v>
      </c>
      <c r="H871" s="4">
        <f t="shared" si="73"/>
        <v>-4.6088982840763405E-09</v>
      </c>
    </row>
    <row r="872" spans="1:8" ht="12.75">
      <c r="A872" s="5">
        <f t="shared" si="74"/>
        <v>-0.32599999999999985</v>
      </c>
      <c r="B872" s="4">
        <f t="shared" si="75"/>
        <v>-2.550479029380997E-07</v>
      </c>
      <c r="C872" s="4">
        <f t="shared" si="70"/>
        <v>-1.29877405057882E-09</v>
      </c>
      <c r="D872" s="4">
        <f t="shared" si="76"/>
        <v>-1.1720880060326112E-10</v>
      </c>
      <c r="F872" s="5">
        <f t="shared" si="71"/>
        <v>-0.32599999999999985</v>
      </c>
      <c r="G872" s="4">
        <f t="shared" si="72"/>
        <v>-1.29877405057882E-09</v>
      </c>
      <c r="H872" s="4">
        <f t="shared" si="73"/>
        <v>-4.558774050578818E-09</v>
      </c>
    </row>
    <row r="873" spans="1:8" ht="12.75">
      <c r="A873" s="5">
        <f t="shared" si="74"/>
        <v>-0.32099999999999984</v>
      </c>
      <c r="B873" s="4">
        <f t="shared" si="75"/>
        <v>-2.549606275381622E-07</v>
      </c>
      <c r="C873" s="4">
        <f t="shared" si="70"/>
        <v>-1.2986358080599394E-09</v>
      </c>
      <c r="D873" s="4">
        <f t="shared" si="76"/>
        <v>-1.1720157014084813E-10</v>
      </c>
      <c r="F873" s="5">
        <f t="shared" si="71"/>
        <v>-0.32099999999999984</v>
      </c>
      <c r="G873" s="4">
        <f t="shared" si="72"/>
        <v>-1.2986358080599394E-09</v>
      </c>
      <c r="H873" s="4">
        <f t="shared" si="73"/>
        <v>-4.508635808059938E-09</v>
      </c>
    </row>
    <row r="874" spans="1:8" ht="12.75">
      <c r="A874" s="5">
        <f t="shared" si="74"/>
        <v>-0.31599999999999984</v>
      </c>
      <c r="B874" s="4">
        <f t="shared" si="75"/>
        <v>-2.5486557402399935E-07</v>
      </c>
      <c r="C874" s="4">
        <f t="shared" si="70"/>
        <v>-1.2984819768114615E-09</v>
      </c>
      <c r="D874" s="4">
        <f t="shared" si="76"/>
        <v>-1.1719344527838746E-10</v>
      </c>
      <c r="F874" s="5">
        <f t="shared" si="71"/>
        <v>-0.31599999999999984</v>
      </c>
      <c r="G874" s="4">
        <f t="shared" si="72"/>
        <v>-1.2984819768114615E-09</v>
      </c>
      <c r="H874" s="4">
        <f t="shared" si="73"/>
        <v>-4.45848197681146E-09</v>
      </c>
    </row>
    <row r="875" spans="1:8" ht="12.75">
      <c r="A875" s="5">
        <f t="shared" si="74"/>
        <v>-0.31099999999999983</v>
      </c>
      <c r="B875" s="4">
        <f t="shared" si="75"/>
        <v>-2.547620491984336E-07</v>
      </c>
      <c r="C875" s="4">
        <f t="shared" si="70"/>
        <v>-1.2983107989914984E-09</v>
      </c>
      <c r="D875" s="4">
        <f t="shared" si="76"/>
        <v>-1.171843153796017E-10</v>
      </c>
      <c r="F875" s="5">
        <f t="shared" si="71"/>
        <v>-0.31099999999999983</v>
      </c>
      <c r="G875" s="4">
        <f t="shared" si="72"/>
        <v>-1.2983107989914984E-09</v>
      </c>
      <c r="H875" s="4">
        <f t="shared" si="73"/>
        <v>-4.408310798991497E-09</v>
      </c>
    </row>
    <row r="876" spans="1:8" ht="12.75">
      <c r="A876" s="5">
        <f t="shared" si="74"/>
        <v>-0.3059999999999998</v>
      </c>
      <c r="B876" s="4">
        <f t="shared" si="75"/>
        <v>-2.5464929808551794E-07</v>
      </c>
      <c r="C876" s="4">
        <f t="shared" si="70"/>
        <v>-1.2981203185375118E-09</v>
      </c>
      <c r="D876" s="4">
        <f t="shared" si="76"/>
        <v>-1.171740561226307E-10</v>
      </c>
      <c r="F876" s="5">
        <f t="shared" si="71"/>
        <v>-0.3059999999999998</v>
      </c>
      <c r="G876" s="4">
        <f t="shared" si="72"/>
        <v>-1.2981203185375118E-09</v>
      </c>
      <c r="H876" s="4">
        <f t="shared" si="73"/>
        <v>-4.35812031853751E-09</v>
      </c>
    </row>
    <row r="877" spans="1:8" ht="12.75">
      <c r="A877" s="5">
        <f t="shared" si="74"/>
        <v>-0.3009999999999998</v>
      </c>
      <c r="B877" s="4">
        <f t="shared" si="75"/>
        <v>-2.5452649842471904E-07</v>
      </c>
      <c r="C877" s="4">
        <f t="shared" si="70"/>
        <v>-1.2979083588142327E-09</v>
      </c>
      <c r="D877" s="4">
        <f t="shared" si="76"/>
        <v>-1.1716252780714033E-10</v>
      </c>
      <c r="F877" s="5">
        <f t="shared" si="71"/>
        <v>-0.3009999999999998</v>
      </c>
      <c r="G877" s="4">
        <f t="shared" si="72"/>
        <v>-1.2979083588142327E-09</v>
      </c>
      <c r="H877" s="4">
        <f t="shared" si="73"/>
        <v>-4.307908358814231E-09</v>
      </c>
    </row>
    <row r="878" spans="1:8" ht="12.75">
      <c r="A878" s="5">
        <f t="shared" si="74"/>
        <v>-0.2959999999999998</v>
      </c>
      <c r="B878" s="4">
        <f t="shared" si="75"/>
        <v>-2.5439275467441486E-07</v>
      </c>
      <c r="C878" s="4">
        <f t="shared" si="70"/>
        <v>-1.2976724977410763E-09</v>
      </c>
      <c r="D878" s="4">
        <f t="shared" si="76"/>
        <v>-1.1714957345202273E-10</v>
      </c>
      <c r="F878" s="5">
        <f t="shared" si="71"/>
        <v>-0.2959999999999998</v>
      </c>
      <c r="G878" s="4">
        <f t="shared" si="72"/>
        <v>-1.2976724977410763E-09</v>
      </c>
      <c r="H878" s="4">
        <f t="shared" si="73"/>
        <v>-4.257672497741075E-09</v>
      </c>
    </row>
    <row r="879" spans="1:8" ht="12.75">
      <c r="A879" s="5">
        <f t="shared" si="74"/>
        <v>-0.2909999999999998</v>
      </c>
      <c r="B879" s="4">
        <f t="shared" si="75"/>
        <v>-2.542470914809739E-07</v>
      </c>
      <c r="C879" s="4">
        <f t="shared" si="70"/>
        <v>-1.2974100401148356E-09</v>
      </c>
      <c r="D879" s="4">
        <f t="shared" si="76"/>
        <v>-1.1713501665778396E-10</v>
      </c>
      <c r="F879" s="5">
        <f t="shared" si="71"/>
        <v>-0.2909999999999998</v>
      </c>
      <c r="G879" s="4">
        <f t="shared" si="72"/>
        <v>-1.2974100401148356E-09</v>
      </c>
      <c r="H879" s="4">
        <f t="shared" si="73"/>
        <v>-4.2074100401148336E-09</v>
      </c>
    </row>
    <row r="880" spans="1:8" ht="12.75">
      <c r="A880" s="5">
        <f t="shared" si="74"/>
        <v>-0.2859999999999998</v>
      </c>
      <c r="B880" s="4">
        <f t="shared" si="75"/>
        <v>-2.5408844656578984E-07</v>
      </c>
      <c r="C880" s="4">
        <f t="shared" si="70"/>
        <v>-1.2971179868113801E-09</v>
      </c>
      <c r="D880" s="4">
        <f t="shared" si="76"/>
        <v>-1.1711865920451155E-10</v>
      </c>
      <c r="F880" s="5">
        <f t="shared" si="71"/>
        <v>-0.2859999999999998</v>
      </c>
      <c r="G880" s="4">
        <f t="shared" si="72"/>
        <v>-1.2971179868113801E-09</v>
      </c>
      <c r="H880" s="4">
        <f t="shared" si="73"/>
        <v>-4.157117986811378E-09</v>
      </c>
    </row>
    <row r="881" spans="1:8" ht="12.75">
      <c r="A881" s="5">
        <f t="shared" si="74"/>
        <v>-0.2809999999999998</v>
      </c>
      <c r="B881" s="4">
        <f t="shared" si="75"/>
        <v>-2.539156629783974E-07</v>
      </c>
      <c r="C881" s="4">
        <f t="shared" si="70"/>
        <v>-1.2967930005144263E-09</v>
      </c>
      <c r="D881" s="4">
        <f t="shared" si="76"/>
        <v>-1.1710027835271341E-10</v>
      </c>
      <c r="F881" s="5">
        <f t="shared" si="71"/>
        <v>-0.2809999999999998</v>
      </c>
      <c r="G881" s="4">
        <f t="shared" si="72"/>
        <v>-1.2967930005144263E-09</v>
      </c>
      <c r="H881" s="4">
        <f t="shared" si="73"/>
        <v>-4.106793000514424E-09</v>
      </c>
    </row>
    <row r="882" spans="1:8" ht="12.75">
      <c r="A882" s="5">
        <f t="shared" si="74"/>
        <v>-0.2759999999999998</v>
      </c>
      <c r="B882" s="4">
        <f t="shared" si="75"/>
        <v>-2.537274806591748E-07</v>
      </c>
      <c r="C882" s="4">
        <f t="shared" si="70"/>
        <v>-1.2964313675797594E-09</v>
      </c>
      <c r="D882" s="4">
        <f t="shared" si="76"/>
        <v>-1.1707962381027345E-10</v>
      </c>
      <c r="F882" s="5">
        <f t="shared" si="71"/>
        <v>-0.2759999999999998</v>
      </c>
      <c r="G882" s="4">
        <f t="shared" si="72"/>
        <v>-1.2964313675797594E-09</v>
      </c>
      <c r="H882" s="4">
        <f t="shared" si="73"/>
        <v>-4.056431367579757E-09</v>
      </c>
    </row>
    <row r="883" spans="1:8" ht="12.75">
      <c r="A883" s="5">
        <f t="shared" si="74"/>
        <v>-0.2709999999999998</v>
      </c>
      <c r="B883" s="4">
        <f t="shared" si="75"/>
        <v>-2.535225272501016E-07</v>
      </c>
      <c r="C883" s="4">
        <f t="shared" si="70"/>
        <v>-1.296028955599126E-09</v>
      </c>
      <c r="D883" s="4">
        <f t="shared" si="76"/>
        <v>-1.1705641432422297E-10</v>
      </c>
      <c r="F883" s="5">
        <f t="shared" si="71"/>
        <v>-0.2709999999999998</v>
      </c>
      <c r="G883" s="4">
        <f t="shared" si="72"/>
        <v>-1.296028955599126E-09</v>
      </c>
      <c r="H883" s="4">
        <f t="shared" si="73"/>
        <v>-4.006028955599124E-09</v>
      </c>
    </row>
    <row r="884" spans="1:8" ht="12.75">
      <c r="A884" s="5">
        <f t="shared" si="74"/>
        <v>-0.2659999999999998</v>
      </c>
      <c r="B884" s="4">
        <f t="shared" si="75"/>
        <v>-2.5329930808655703E-07</v>
      </c>
      <c r="C884" s="4">
        <f t="shared" si="70"/>
        <v>-1.295581166178878E-09</v>
      </c>
      <c r="D884" s="4">
        <f t="shared" si="76"/>
        <v>-1.1703033385091823E-10</v>
      </c>
      <c r="F884" s="5">
        <f t="shared" si="71"/>
        <v>-0.2659999999999998</v>
      </c>
      <c r="G884" s="4">
        <f t="shared" si="72"/>
        <v>-1.295581166178878E-09</v>
      </c>
      <c r="H884" s="4">
        <f t="shared" si="73"/>
        <v>-3.955581166178876E-09</v>
      </c>
    </row>
    <row r="885" spans="1:8" ht="12.75">
      <c r="A885" s="5">
        <f t="shared" si="74"/>
        <v>-0.2609999999999998</v>
      </c>
      <c r="B885" s="4">
        <f t="shared" si="75"/>
        <v>-2.530561952971731E-07</v>
      </c>
      <c r="C885" s="4">
        <f t="shared" si="70"/>
        <v>-1.2950828823937617E-09</v>
      </c>
      <c r="D885" s="4">
        <f t="shared" si="76"/>
        <v>-1.1700102725247306E-10</v>
      </c>
      <c r="F885" s="5">
        <f t="shared" si="71"/>
        <v>-0.2609999999999998</v>
      </c>
      <c r="G885" s="4">
        <f t="shared" si="72"/>
        <v>-1.2950828823937617E-09</v>
      </c>
      <c r="H885" s="4">
        <f t="shared" si="73"/>
        <v>-3.905082882393759E-09</v>
      </c>
    </row>
    <row r="886" spans="1:8" ht="12.75">
      <c r="A886" s="5">
        <f t="shared" si="74"/>
        <v>-0.2559999999999998</v>
      </c>
      <c r="B886" s="4">
        <f t="shared" si="75"/>
        <v>-2.5279141593224984E-07</v>
      </c>
      <c r="C886" s="4">
        <f t="shared" si="70"/>
        <v>-1.2945284103154075E-09</v>
      </c>
      <c r="D886" s="4">
        <f t="shared" si="76"/>
        <v>-1.1696809546084533E-10</v>
      </c>
      <c r="F886" s="5">
        <f t="shared" si="71"/>
        <v>-0.2559999999999998</v>
      </c>
      <c r="G886" s="4">
        <f t="shared" si="72"/>
        <v>-1.2945284103154075E-09</v>
      </c>
      <c r="H886" s="4">
        <f t="shared" si="73"/>
        <v>-3.854528410315405E-09</v>
      </c>
    </row>
    <row r="887" spans="1:8" ht="12.75">
      <c r="A887" s="5">
        <f t="shared" si="74"/>
        <v>-0.2509999999999998</v>
      </c>
      <c r="B887" s="4">
        <f t="shared" si="75"/>
        <v>-2.525030390341573E-07</v>
      </c>
      <c r="C887" s="4">
        <f t="shared" si="70"/>
        <v>-1.2939114139473588E-09</v>
      </c>
      <c r="D887" s="4">
        <f t="shared" si="76"/>
        <v>-1.1693109004372593E-10</v>
      </c>
      <c r="F887" s="5">
        <f t="shared" si="71"/>
        <v>-0.2509999999999998</v>
      </c>
      <c r="G887" s="4">
        <f t="shared" si="72"/>
        <v>-1.2939114139473588E-09</v>
      </c>
      <c r="H887" s="4">
        <f t="shared" si="73"/>
        <v>-3.8039114139473566E-09</v>
      </c>
    </row>
    <row r="888" spans="1:8" ht="12.75">
      <c r="A888" s="5">
        <f t="shared" si="74"/>
        <v>-0.24599999999999977</v>
      </c>
      <c r="B888" s="4">
        <f t="shared" si="75"/>
        <v>-2.5218896155543246E-07</v>
      </c>
      <c r="C888" s="4">
        <f t="shared" si="70"/>
        <v>-1.293224842823137E-09</v>
      </c>
      <c r="D888" s="4">
        <f t="shared" si="76"/>
        <v>-1.1688950709823483E-10</v>
      </c>
      <c r="F888" s="5">
        <f t="shared" si="71"/>
        <v>-0.24599999999999977</v>
      </c>
      <c r="G888" s="4">
        <f t="shared" si="72"/>
        <v>-1.293224842823137E-09</v>
      </c>
      <c r="H888" s="4">
        <f t="shared" si="73"/>
        <v>-3.753224842823135E-09</v>
      </c>
    </row>
    <row r="889" spans="1:8" ht="12.75">
      <c r="A889" s="5">
        <f t="shared" si="74"/>
        <v>-0.24099999999999977</v>
      </c>
      <c r="B889" s="4">
        <f t="shared" si="75"/>
        <v>-2.5184689302187566E-07</v>
      </c>
      <c r="C889" s="4">
        <f t="shared" si="70"/>
        <v>-1.2924608514400015E-09</v>
      </c>
      <c r="D889" s="4">
        <f t="shared" si="76"/>
        <v>-1.1684278038927395E-10</v>
      </c>
      <c r="F889" s="5">
        <f t="shared" si="71"/>
        <v>-0.24099999999999977</v>
      </c>
      <c r="G889" s="4">
        <f t="shared" si="72"/>
        <v>-1.2924608514400015E-09</v>
      </c>
      <c r="H889" s="4">
        <f t="shared" si="73"/>
        <v>-3.7024608514399993E-09</v>
      </c>
    </row>
    <row r="890" spans="1:8" ht="12.75">
      <c r="A890" s="5">
        <f t="shared" si="74"/>
        <v>-0.23599999999999977</v>
      </c>
      <c r="B890" s="4">
        <f t="shared" si="75"/>
        <v>-2.514743388287996E-07</v>
      </c>
      <c r="C890" s="4">
        <f t="shared" si="70"/>
        <v>-1.2916107096077664E-09</v>
      </c>
      <c r="D890" s="4">
        <f t="shared" si="76"/>
        <v>-1.1679027363910193E-10</v>
      </c>
      <c r="F890" s="5">
        <f t="shared" si="71"/>
        <v>-0.23599999999999977</v>
      </c>
      <c r="G890" s="4">
        <f t="shared" si="72"/>
        <v>-1.2916107096077664E-09</v>
      </c>
      <c r="H890" s="4">
        <f t="shared" si="73"/>
        <v>-3.6516107096077642E-09</v>
      </c>
    </row>
    <row r="891" spans="1:8" ht="12.75">
      <c r="A891" s="5">
        <f t="shared" si="74"/>
        <v>-0.23099999999999976</v>
      </c>
      <c r="B891" s="4">
        <f t="shared" si="75"/>
        <v>-2.510685820486148E-07</v>
      </c>
      <c r="C891" s="4">
        <f t="shared" si="70"/>
        <v>-1.2906647026882253E-09</v>
      </c>
      <c r="D891" s="4">
        <f t="shared" si="76"/>
        <v>-1.1673127186313835E-10</v>
      </c>
      <c r="F891" s="5">
        <f t="shared" si="71"/>
        <v>-0.23099999999999976</v>
      </c>
      <c r="G891" s="4">
        <f t="shared" si="72"/>
        <v>-1.2906647026882253E-09</v>
      </c>
      <c r="H891" s="4">
        <f t="shared" si="73"/>
        <v>-3.600664702688223E-09</v>
      </c>
    </row>
    <row r="892" spans="1:8" ht="12.75">
      <c r="A892" s="5">
        <f t="shared" si="74"/>
        <v>-0.22599999999999976</v>
      </c>
      <c r="B892" s="4">
        <f t="shared" si="75"/>
        <v>-2.506266636170798E-07</v>
      </c>
      <c r="C892" s="4">
        <f t="shared" si="70"/>
        <v>-1.2896120205852091E-09</v>
      </c>
      <c r="D892" s="4">
        <f t="shared" si="76"/>
        <v>-1.1666497163401633E-10</v>
      </c>
      <c r="F892" s="5">
        <f t="shared" si="71"/>
        <v>-0.22599999999999976</v>
      </c>
      <c r="G892" s="4">
        <f t="shared" si="72"/>
        <v>-1.2896120205852091E-09</v>
      </c>
      <c r="H892" s="4">
        <f t="shared" si="73"/>
        <v>-3.5496120205852067E-09</v>
      </c>
    </row>
    <row r="893" spans="1:8" ht="12.75">
      <c r="A893" s="5">
        <f t="shared" si="74"/>
        <v>-0.22099999999999975</v>
      </c>
      <c r="B893" s="4">
        <f t="shared" si="75"/>
        <v>-2.501453607537207E-07</v>
      </c>
      <c r="C893" s="4">
        <f t="shared" si="70"/>
        <v>-1.2884406342167582E-09</v>
      </c>
      <c r="D893" s="4">
        <f t="shared" si="76"/>
        <v>-1.1659047014130968E-10</v>
      </c>
      <c r="F893" s="5">
        <f t="shared" si="71"/>
        <v>-0.22099999999999975</v>
      </c>
      <c r="G893" s="4">
        <f t="shared" si="72"/>
        <v>-1.2884406342167582E-09</v>
      </c>
      <c r="H893" s="4">
        <f t="shared" si="73"/>
        <v>-3.4984406342167557E-09</v>
      </c>
    </row>
    <row r="894" spans="1:8" ht="12.75">
      <c r="A894" s="5">
        <f t="shared" si="74"/>
        <v>-0.21599999999999975</v>
      </c>
      <c r="B894" s="4">
        <f t="shared" si="75"/>
        <v>-2.4962116345904555E-07</v>
      </c>
      <c r="C894" s="4">
        <f t="shared" si="70"/>
        <v>-1.2871371580578477E-09</v>
      </c>
      <c r="D894" s="4">
        <f t="shared" si="76"/>
        <v>-1.1650675289796042E-10</v>
      </c>
      <c r="F894" s="5">
        <f t="shared" si="71"/>
        <v>-0.21599999999999975</v>
      </c>
      <c r="G894" s="4">
        <f t="shared" si="72"/>
        <v>-1.2871371580578477E-09</v>
      </c>
      <c r="H894" s="4">
        <f t="shared" si="73"/>
        <v>-3.447137158057845E-09</v>
      </c>
    </row>
    <row r="895" spans="1:8" ht="12.75">
      <c r="A895" s="5">
        <f t="shared" si="74"/>
        <v>-0.21099999999999974</v>
      </c>
      <c r="B895" s="4">
        <f t="shared" si="75"/>
        <v>-2.490502489171562E-07</v>
      </c>
      <c r="C895" s="4">
        <f t="shared" si="70"/>
        <v>-1.2856866971829325E-09</v>
      </c>
      <c r="D895" s="4">
        <f t="shared" si="76"/>
        <v>-1.1641267992600536E-10</v>
      </c>
      <c r="F895" s="5">
        <f t="shared" si="71"/>
        <v>-0.21099999999999974</v>
      </c>
      <c r="G895" s="4">
        <f t="shared" si="72"/>
        <v>-1.2856866971829325E-09</v>
      </c>
      <c r="H895" s="4">
        <f t="shared" si="73"/>
        <v>-3.39568669718293E-09</v>
      </c>
    </row>
    <row r="896" spans="1:8" ht="12.75">
      <c r="A896" s="5">
        <f t="shared" si="74"/>
        <v>-0.20599999999999974</v>
      </c>
      <c r="B896" s="4">
        <f t="shared" si="75"/>
        <v>-2.484284536170818E-07</v>
      </c>
      <c r="C896" s="4">
        <f t="shared" si="70"/>
        <v>-1.2840726770604483E-09</v>
      </c>
      <c r="D896" s="4">
        <f t="shared" si="76"/>
        <v>-1.1630697023349279E-10</v>
      </c>
      <c r="F896" s="5">
        <f t="shared" si="71"/>
        <v>-0.20599999999999974</v>
      </c>
      <c r="G896" s="4">
        <f t="shared" si="72"/>
        <v>-1.2840726770604483E-09</v>
      </c>
      <c r="H896" s="4">
        <f t="shared" si="73"/>
        <v>-3.3440726770604457E-09</v>
      </c>
    </row>
    <row r="897" spans="1:8" ht="12.75">
      <c r="A897" s="5">
        <f t="shared" si="74"/>
        <v>-0.20099999999999973</v>
      </c>
      <c r="B897" s="4">
        <f t="shared" si="75"/>
        <v>-2.477512429895242E-07</v>
      </c>
      <c r="C897" s="4">
        <f t="shared" si="70"/>
        <v>-1.282276654154324E-09</v>
      </c>
      <c r="D897" s="4">
        <f t="shared" si="76"/>
        <v>-1.1618818437121083E-10</v>
      </c>
      <c r="F897" s="5">
        <f t="shared" si="71"/>
        <v>-0.20099999999999973</v>
      </c>
      <c r="G897" s="4">
        <f t="shared" si="72"/>
        <v>-1.282276654154324E-09</v>
      </c>
      <c r="H897" s="4">
        <f t="shared" si="73"/>
        <v>-3.2922766541543214E-09</v>
      </c>
    </row>
    <row r="898" spans="1:8" ht="12.75">
      <c r="A898" s="5">
        <f t="shared" si="74"/>
        <v>-0.19599999999999973</v>
      </c>
      <c r="B898" s="4">
        <f t="shared" si="75"/>
        <v>-2.470136783375848E-07</v>
      </c>
      <c r="C898" s="4">
        <f t="shared" si="70"/>
        <v>-1.2802781051682324E-09</v>
      </c>
      <c r="D898" s="4">
        <f t="shared" si="76"/>
        <v>-1.1605470483170324E-10</v>
      </c>
      <c r="F898" s="5">
        <f t="shared" si="71"/>
        <v>-0.19599999999999973</v>
      </c>
      <c r="G898" s="4">
        <f t="shared" si="72"/>
        <v>-1.2802781051682324E-09</v>
      </c>
      <c r="H898" s="4">
        <f t="shared" si="73"/>
        <v>-3.24027810516823E-09</v>
      </c>
    </row>
    <row r="899" spans="1:8" ht="12.75">
      <c r="A899" s="5">
        <f t="shared" si="74"/>
        <v>-0.19099999999999973</v>
      </c>
      <c r="B899" s="4">
        <f t="shared" si="75"/>
        <v>-2.46210380820308E-07</v>
      </c>
      <c r="C899" s="4">
        <f t="shared" si="70"/>
        <v>-1.278054192524252E-09</v>
      </c>
      <c r="D899" s="4">
        <f t="shared" si="76"/>
        <v>-1.1590471402366529E-10</v>
      </c>
      <c r="F899" s="5">
        <f t="shared" si="71"/>
        <v>-0.19099999999999973</v>
      </c>
      <c r="G899" s="4">
        <f t="shared" si="72"/>
        <v>-1.278054192524252E-09</v>
      </c>
      <c r="H899" s="4">
        <f t="shared" si="73"/>
        <v>-3.1880541925242494E-09</v>
      </c>
    </row>
    <row r="900" spans="1:8" ht="12.75">
      <c r="A900" s="5">
        <f t="shared" si="74"/>
        <v>-0.18599999999999972</v>
      </c>
      <c r="B900" s="4">
        <f t="shared" si="75"/>
        <v>-2.453354922263842E-07</v>
      </c>
      <c r="C900" s="4">
        <f t="shared" si="70"/>
        <v>-1.2755795033960526E-09</v>
      </c>
      <c r="D900" s="4">
        <f t="shared" si="76"/>
        <v>-1.1573616952179726E-10</v>
      </c>
      <c r="F900" s="5">
        <f t="shared" si="71"/>
        <v>-0.18599999999999972</v>
      </c>
      <c r="G900" s="4">
        <f t="shared" si="72"/>
        <v>-1.2755795033960526E-09</v>
      </c>
      <c r="H900" s="4">
        <f t="shared" si="73"/>
        <v>-3.13557950339605E-09</v>
      </c>
    </row>
    <row r="901" spans="1:8" ht="12.75">
      <c r="A901" s="5">
        <f t="shared" si="74"/>
        <v>-0.18099999999999972</v>
      </c>
      <c r="B901" s="4">
        <f t="shared" si="75"/>
        <v>-2.44382632251947E-07</v>
      </c>
      <c r="C901" s="4">
        <f aca="true" t="shared" si="77" ref="C901:C958">C$45*(EXP($A901/C$44)-1)</f>
        <v>-1.2728257593145094E-09</v>
      </c>
      <c r="D901" s="4">
        <f t="shared" si="76"/>
        <v>-1.1554677625509286E-10</v>
      </c>
      <c r="F901" s="5">
        <f t="shared" si="71"/>
        <v>-0.18099999999999972</v>
      </c>
      <c r="G901" s="4">
        <f t="shared" si="72"/>
        <v>-1.2728257593145094E-09</v>
      </c>
      <c r="H901" s="4">
        <f t="shared" si="73"/>
        <v>-3.0828257593145067E-09</v>
      </c>
    </row>
    <row r="902" spans="1:8" ht="12.75">
      <c r="A902" s="5">
        <f t="shared" si="74"/>
        <v>-0.1759999999999997</v>
      </c>
      <c r="B902" s="4">
        <f t="shared" si="75"/>
        <v>-2.4334485197090297E-07</v>
      </c>
      <c r="C902" s="4">
        <f t="shared" si="77"/>
        <v>-1.2697614930273938E-09</v>
      </c>
      <c r="D902" s="4">
        <f t="shared" si="76"/>
        <v>-1.1533395525485013E-10</v>
      </c>
      <c r="F902" s="5">
        <f aca="true" t="shared" si="78" ref="F902:F958">A902</f>
        <v>-0.1759999999999997</v>
      </c>
      <c r="G902" s="4">
        <f aca="true" t="shared" si="79" ref="G902:G958">C902</f>
        <v>-1.2697614930273938E-09</v>
      </c>
      <c r="H902" s="4">
        <f aca="true" t="shared" si="80" ref="H902:H958">G902+A902/A$35</f>
        <v>-3.0297614930273908E-09</v>
      </c>
    </row>
    <row r="903" spans="1:8" ht="12.75">
      <c r="A903" s="5">
        <f aca="true" t="shared" si="81" ref="A903:A958">A902+A$835</f>
        <v>-0.1709999999999997</v>
      </c>
      <c r="B903" s="4">
        <f aca="true" t="shared" si="82" ref="B903:B958">D$45*(EXP($A903/D$44)-1)</f>
        <v>-2.4221458315846795E-07</v>
      </c>
      <c r="C903" s="4">
        <f t="shared" si="77"/>
        <v>-1.2663516889205824E-09</v>
      </c>
      <c r="D903" s="4">
        <f aca="true" t="shared" si="83" ref="D903:D958">B$45*(EXP($A903/B$44)-1)</f>
        <v>-1.1509480853684665E-10</v>
      </c>
      <c r="F903" s="5">
        <f t="shared" si="78"/>
        <v>-0.1709999999999997</v>
      </c>
      <c r="G903" s="4">
        <f t="shared" si="79"/>
        <v>-1.2663516889205824E-09</v>
      </c>
      <c r="H903" s="4">
        <f t="shared" si="80"/>
        <v>-2.976351688920579E-09</v>
      </c>
    </row>
    <row r="904" spans="1:8" ht="12.75">
      <c r="A904" s="5">
        <f t="shared" si="81"/>
        <v>-0.1659999999999997</v>
      </c>
      <c r="B904" s="4">
        <f t="shared" si="82"/>
        <v>-2.4098358309834164E-07</v>
      </c>
      <c r="C904" s="4">
        <f t="shared" si="77"/>
        <v>-1.2625573828918554E-09</v>
      </c>
      <c r="D904" s="4">
        <f t="shared" si="83"/>
        <v>-1.1482607963947936E-10</v>
      </c>
      <c r="F904" s="5">
        <f t="shared" si="78"/>
        <v>-0.1659999999999997</v>
      </c>
      <c r="G904" s="4">
        <f t="shared" si="79"/>
        <v>-1.2625573828918554E-09</v>
      </c>
      <c r="H904" s="4">
        <f t="shared" si="80"/>
        <v>-2.922557382891852E-09</v>
      </c>
    </row>
    <row r="905" spans="1:8" ht="12.75">
      <c r="A905" s="5">
        <f t="shared" si="81"/>
        <v>-0.1609999999999997</v>
      </c>
      <c r="B905" s="4">
        <f t="shared" si="82"/>
        <v>-2.3964287447101394E-07</v>
      </c>
      <c r="C905" s="4">
        <f t="shared" si="77"/>
        <v>-1.2583352171050068E-09</v>
      </c>
      <c r="D905" s="4">
        <f t="shared" si="83"/>
        <v>-1.1452410928051674E-10</v>
      </c>
      <c r="F905" s="5">
        <f t="shared" si="78"/>
        <v>-0.1609999999999997</v>
      </c>
      <c r="G905" s="4">
        <f t="shared" si="79"/>
        <v>-1.2583352171050068E-09</v>
      </c>
      <c r="H905" s="4">
        <f t="shared" si="80"/>
        <v>-2.8683352171050038E-09</v>
      </c>
    </row>
    <row r="906" spans="1:8" ht="12.75">
      <c r="A906" s="5">
        <f t="shared" si="81"/>
        <v>-0.1559999999999997</v>
      </c>
      <c r="B906" s="4">
        <f t="shared" si="82"/>
        <v>-2.3818267988482812E-07</v>
      </c>
      <c r="C906" s="4">
        <f t="shared" si="77"/>
        <v>-1.253636944536409E-09</v>
      </c>
      <c r="D906" s="4">
        <f t="shared" si="83"/>
        <v>-1.1418478552864132E-10</v>
      </c>
      <c r="F906" s="5">
        <f t="shared" si="78"/>
        <v>-0.1559999999999997</v>
      </c>
      <c r="G906" s="4">
        <f t="shared" si="79"/>
        <v>-1.253636944536409E-09</v>
      </c>
      <c r="H906" s="4">
        <f t="shared" si="80"/>
        <v>-2.813636944536406E-09</v>
      </c>
    </row>
    <row r="907" spans="1:8" ht="12.75">
      <c r="A907" s="5">
        <f t="shared" si="81"/>
        <v>-0.1509999999999997</v>
      </c>
      <c r="B907" s="4">
        <f t="shared" si="82"/>
        <v>-2.3659235057235383E-07</v>
      </c>
      <c r="C907" s="4">
        <f t="shared" si="77"/>
        <v>-1.2484088776524422E-09</v>
      </c>
      <c r="D907" s="4">
        <f t="shared" si="83"/>
        <v>-1.1380348781126813E-10</v>
      </c>
      <c r="F907" s="5">
        <f t="shared" si="78"/>
        <v>-0.1509999999999997</v>
      </c>
      <c r="G907" s="4">
        <f t="shared" si="79"/>
        <v>-1.2484088776524422E-09</v>
      </c>
      <c r="H907" s="4">
        <f t="shared" si="80"/>
        <v>-2.758408877652439E-09</v>
      </c>
    </row>
    <row r="908" spans="1:8" ht="12.75">
      <c r="A908" s="5">
        <f t="shared" si="81"/>
        <v>-0.14599999999999969</v>
      </c>
      <c r="B908" s="4">
        <f t="shared" si="82"/>
        <v>-2.3486028873207444E-07</v>
      </c>
      <c r="C908" s="4">
        <f t="shared" si="77"/>
        <v>-1.2425912749177875E-09</v>
      </c>
      <c r="D908" s="4">
        <f t="shared" si="83"/>
        <v>-1.1337502399619342E-10</v>
      </c>
      <c r="F908" s="5">
        <f t="shared" si="78"/>
        <v>-0.14599999999999969</v>
      </c>
      <c r="G908" s="4">
        <f t="shared" si="79"/>
        <v>-1.2425912749177875E-09</v>
      </c>
      <c r="H908" s="4">
        <f t="shared" si="80"/>
        <v>-2.7025912749177843E-09</v>
      </c>
    </row>
    <row r="909" spans="1:8" ht="12.75">
      <c r="A909" s="5">
        <f t="shared" si="81"/>
        <v>-0.14099999999999968</v>
      </c>
      <c r="B909" s="4">
        <f t="shared" si="82"/>
        <v>-2.3297386294904942E-07</v>
      </c>
      <c r="C909" s="4">
        <f t="shared" si="77"/>
        <v>-1.2361176581241583E-09</v>
      </c>
      <c r="D909" s="4">
        <f t="shared" si="83"/>
        <v>-1.128935596903143E-10</v>
      </c>
      <c r="F909" s="5">
        <f t="shared" si="78"/>
        <v>-0.14099999999999968</v>
      </c>
      <c r="G909" s="4">
        <f t="shared" si="79"/>
        <v>-1.2361176581241583E-09</v>
      </c>
      <c r="H909" s="4">
        <f t="shared" si="80"/>
        <v>-2.646117658124155E-09</v>
      </c>
    </row>
    <row r="910" spans="1:8" ht="12.75">
      <c r="A910" s="5">
        <f t="shared" si="81"/>
        <v>-0.13599999999999968</v>
      </c>
      <c r="B910" s="4">
        <f t="shared" si="82"/>
        <v>-2.3091931607773935E-07</v>
      </c>
      <c r="C910" s="4">
        <f t="shared" si="77"/>
        <v>-1.2289140527385385E-09</v>
      </c>
      <c r="D910" s="4">
        <f t="shared" si="83"/>
        <v>-1.1235253879267973E-10</v>
      </c>
      <c r="F910" s="5">
        <f t="shared" si="78"/>
        <v>-0.13599999999999968</v>
      </c>
      <c r="G910" s="4">
        <f t="shared" si="79"/>
        <v>-1.2289140527385385E-09</v>
      </c>
      <c r="H910" s="4">
        <f t="shared" si="80"/>
        <v>-2.5889140527385352E-09</v>
      </c>
    </row>
    <row r="911" spans="1:8" ht="12.75">
      <c r="A911" s="5">
        <f t="shared" si="81"/>
        <v>-0.13099999999999967</v>
      </c>
      <c r="B911" s="4">
        <f t="shared" si="82"/>
        <v>-2.286816649152107E-07</v>
      </c>
      <c r="C911" s="4">
        <f t="shared" si="77"/>
        <v>-1.2208981425903192E-09</v>
      </c>
      <c r="D911" s="4">
        <f t="shared" si="83"/>
        <v>-1.1174459422004339E-10</v>
      </c>
      <c r="F911" s="5">
        <f t="shared" si="78"/>
        <v>-0.13099999999999967</v>
      </c>
      <c r="G911" s="4">
        <f t="shared" si="79"/>
        <v>-1.2208981425903192E-09</v>
      </c>
      <c r="H911" s="4">
        <f t="shared" si="80"/>
        <v>-2.5308981425903157E-09</v>
      </c>
    </row>
    <row r="912" spans="1:8" ht="12.75">
      <c r="A912" s="5">
        <f t="shared" si="81"/>
        <v>-0.12599999999999967</v>
      </c>
      <c r="B912" s="4">
        <f t="shared" si="82"/>
        <v>-2.2624459093306634E-07</v>
      </c>
      <c r="C912" s="4">
        <f t="shared" si="77"/>
        <v>-1.2119783292378846E-09</v>
      </c>
      <c r="D912" s="4">
        <f t="shared" si="83"/>
        <v>-1.1106144758926831E-10</v>
      </c>
      <c r="F912" s="5">
        <f t="shared" si="78"/>
        <v>-0.12599999999999967</v>
      </c>
      <c r="G912" s="4">
        <f t="shared" si="79"/>
        <v>-1.2119783292378846E-09</v>
      </c>
      <c r="H912" s="4">
        <f t="shared" si="80"/>
        <v>-2.471978329237881E-09</v>
      </c>
    </row>
    <row r="913" spans="1:8" ht="12.75">
      <c r="A913" s="5">
        <f t="shared" si="81"/>
        <v>-0.12099999999999966</v>
      </c>
      <c r="B913" s="4">
        <f t="shared" si="82"/>
        <v>-2.2359032127124238E-07</v>
      </c>
      <c r="C913" s="4">
        <f t="shared" si="77"/>
        <v>-1.2020526852659463E-09</v>
      </c>
      <c r="D913" s="4">
        <f t="shared" si="83"/>
        <v>-1.1029379649055783E-10</v>
      </c>
      <c r="F913" s="5">
        <f t="shared" si="78"/>
        <v>-0.12099999999999966</v>
      </c>
      <c r="G913" s="4">
        <f t="shared" si="79"/>
        <v>-1.2020526852659463E-09</v>
      </c>
      <c r="H913" s="4">
        <f t="shared" si="80"/>
        <v>-2.4120526852659427E-09</v>
      </c>
    </row>
    <row r="914" spans="1:8" ht="12.75">
      <c r="A914" s="5">
        <f t="shared" si="81"/>
        <v>-0.11599999999999966</v>
      </c>
      <c r="B914" s="4">
        <f t="shared" si="82"/>
        <v>-2.2069949912579392E-07</v>
      </c>
      <c r="C914" s="4">
        <f t="shared" si="77"/>
        <v>-1.191007789552878E-09</v>
      </c>
      <c r="D914" s="4">
        <f t="shared" si="83"/>
        <v>-1.0943118781651254E-10</v>
      </c>
      <c r="F914" s="5">
        <f t="shared" si="78"/>
        <v>-0.11599999999999966</v>
      </c>
      <c r="G914" s="4">
        <f t="shared" si="79"/>
        <v>-1.191007789552878E-09</v>
      </c>
      <c r="H914" s="4">
        <f t="shared" si="80"/>
        <v>-2.3510077895528746E-09</v>
      </c>
    </row>
    <row r="915" spans="1:8" ht="12.75">
      <c r="A915" s="5">
        <f t="shared" si="81"/>
        <v>-0.11099999999999965</v>
      </c>
      <c r="B915" s="4">
        <f t="shared" si="82"/>
        <v>-2.1755104258544655E-07</v>
      </c>
      <c r="C915" s="4">
        <f t="shared" si="77"/>
        <v>-1.1787174311985543E-09</v>
      </c>
      <c r="D915" s="4">
        <f t="shared" si="83"/>
        <v>-1.0846187542213426E-10</v>
      </c>
      <c r="F915" s="5">
        <f t="shared" si="78"/>
        <v>-0.11099999999999965</v>
      </c>
      <c r="G915" s="4">
        <f t="shared" si="79"/>
        <v>-1.1787174311985543E-09</v>
      </c>
      <c r="H915" s="4">
        <f t="shared" si="80"/>
        <v>-2.288717431198551E-09</v>
      </c>
    </row>
    <row r="916" spans="1:8" ht="12.75">
      <c r="A916" s="5">
        <f t="shared" si="81"/>
        <v>-0.10599999999999965</v>
      </c>
      <c r="B916" s="4">
        <f t="shared" si="82"/>
        <v>-2.1412199088745003E-07</v>
      </c>
      <c r="C916" s="4">
        <f t="shared" si="77"/>
        <v>-1.1650411673023754E-09</v>
      </c>
      <c r="D916" s="4">
        <f t="shared" si="83"/>
        <v>-1.0737266017753308E-10</v>
      </c>
      <c r="F916" s="5">
        <f t="shared" si="78"/>
        <v>-0.10599999999999965</v>
      </c>
      <c r="G916" s="4">
        <f t="shared" si="79"/>
        <v>-1.1650411673023754E-09</v>
      </c>
      <c r="H916" s="4">
        <f t="shared" si="80"/>
        <v>-2.2250411673023717E-09</v>
      </c>
    </row>
    <row r="917" spans="1:8" ht="12.75">
      <c r="A917" s="5">
        <f t="shared" si="81"/>
        <v>-0.10099999999999965</v>
      </c>
      <c r="B917" s="4">
        <f t="shared" si="82"/>
        <v>-2.1038733697152351E-07</v>
      </c>
      <c r="C917" s="4">
        <f t="shared" si="77"/>
        <v>-1.1498227181110936E-09</v>
      </c>
      <c r="D917" s="4">
        <f t="shared" si="83"/>
        <v>-1.0614871023533452E-10</v>
      </c>
      <c r="F917" s="5">
        <f t="shared" si="78"/>
        <v>-0.10099999999999965</v>
      </c>
      <c r="G917" s="4">
        <f t="shared" si="79"/>
        <v>-1.1498227181110936E-09</v>
      </c>
      <c r="H917" s="4">
        <f t="shared" si="80"/>
        <v>-2.1598227181110903E-09</v>
      </c>
    </row>
    <row r="918" spans="1:8" ht="12.75">
      <c r="A918" s="5">
        <f t="shared" si="81"/>
        <v>-0.09599999999999964</v>
      </c>
      <c r="B918" s="4">
        <f t="shared" si="82"/>
        <v>-2.0631984511075785E-07</v>
      </c>
      <c r="C918" s="4">
        <f t="shared" si="77"/>
        <v>-1.1328881811976648E-09</v>
      </c>
      <c r="D918" s="4">
        <f t="shared" si="83"/>
        <v>-1.0477335906536779E-10</v>
      </c>
      <c r="F918" s="5">
        <f t="shared" si="78"/>
        <v>-0.09599999999999964</v>
      </c>
      <c r="G918" s="4">
        <f t="shared" si="79"/>
        <v>-1.1328881811976648E-09</v>
      </c>
      <c r="H918" s="4">
        <f t="shared" si="80"/>
        <v>-2.092888181197661E-09</v>
      </c>
    </row>
    <row r="919" spans="1:8" ht="12.75">
      <c r="A919" s="5">
        <f t="shared" si="81"/>
        <v>-0.09099999999999964</v>
      </c>
      <c r="B919" s="4">
        <f t="shared" si="82"/>
        <v>-2.0188985228951126E-07</v>
      </c>
      <c r="C919" s="4">
        <f t="shared" si="77"/>
        <v>-1.1140440442644118E-09</v>
      </c>
      <c r="D919" s="4">
        <f t="shared" si="83"/>
        <v>-1.0322787850647252E-10</v>
      </c>
      <c r="F919" s="5">
        <f t="shared" si="78"/>
        <v>-0.09099999999999964</v>
      </c>
      <c r="G919" s="4">
        <f t="shared" si="79"/>
        <v>-1.1140440442644118E-09</v>
      </c>
      <c r="H919" s="4">
        <f t="shared" si="80"/>
        <v>-2.0240440442644082E-09</v>
      </c>
    </row>
    <row r="920" spans="1:8" ht="12.75">
      <c r="A920" s="5">
        <f t="shared" si="81"/>
        <v>-0.08599999999999963</v>
      </c>
      <c r="B920" s="4">
        <f t="shared" si="82"/>
        <v>-1.9706505187980574E-07</v>
      </c>
      <c r="C920" s="4">
        <f t="shared" si="77"/>
        <v>-1.0930749738626334E-09</v>
      </c>
      <c r="D920" s="4">
        <f t="shared" si="83"/>
        <v>-1.0149122374507002E-10</v>
      </c>
      <c r="F920" s="5">
        <f t="shared" si="78"/>
        <v>-0.08599999999999963</v>
      </c>
      <c r="G920" s="4">
        <f t="shared" si="79"/>
        <v>-1.0930749738626334E-09</v>
      </c>
      <c r="H920" s="4">
        <f t="shared" si="80"/>
        <v>-1.9530749738626296E-09</v>
      </c>
    </row>
    <row r="921" spans="1:8" ht="12.75">
      <c r="A921" s="5">
        <f t="shared" si="81"/>
        <v>-0.08099999999999963</v>
      </c>
      <c r="B921" s="4">
        <f t="shared" si="82"/>
        <v>-1.9181025803864009E-07</v>
      </c>
      <c r="C921" s="4">
        <f t="shared" si="77"/>
        <v>-1.069741354760194E-09</v>
      </c>
      <c r="D921" s="4">
        <f t="shared" si="83"/>
        <v>-9.953974674787128E-11</v>
      </c>
      <c r="F921" s="5">
        <f t="shared" si="78"/>
        <v>-0.08099999999999963</v>
      </c>
      <c r="G921" s="4">
        <f t="shared" si="79"/>
        <v>-1.069741354760194E-09</v>
      </c>
      <c r="H921" s="4">
        <f t="shared" si="80"/>
        <v>-1.8797413547601903E-09</v>
      </c>
    </row>
    <row r="922" spans="1:8" ht="12.75">
      <c r="A922" s="5">
        <f t="shared" si="81"/>
        <v>-0.07599999999999962</v>
      </c>
      <c r="B922" s="4">
        <f t="shared" si="82"/>
        <v>-1.8608714910803919E-07</v>
      </c>
      <c r="C922" s="4">
        <f t="shared" si="77"/>
        <v>-1.0437765518392431E-09</v>
      </c>
      <c r="D922" s="4">
        <f t="shared" si="83"/>
        <v>-9.73468742465341E-11</v>
      </c>
      <c r="F922" s="5">
        <f t="shared" si="78"/>
        <v>-0.07599999999999962</v>
      </c>
      <c r="G922" s="4">
        <f t="shared" si="79"/>
        <v>-1.0437765518392431E-09</v>
      </c>
      <c r="H922" s="4">
        <f t="shared" si="80"/>
        <v>-1.8037765518392393E-09</v>
      </c>
    </row>
    <row r="923" spans="1:8" ht="12.75">
      <c r="A923" s="5">
        <f t="shared" si="81"/>
        <v>-0.07099999999999962</v>
      </c>
      <c r="B923" s="4">
        <f t="shared" si="82"/>
        <v>-1.7985398814653167E-07</v>
      </c>
      <c r="C923" s="4">
        <f t="shared" si="77"/>
        <v>-1.0148838632355562E-09</v>
      </c>
      <c r="D923" s="4">
        <f t="shared" si="83"/>
        <v>-9.48827458893854E-11</v>
      </c>
      <c r="F923" s="5">
        <f t="shared" si="78"/>
        <v>-0.07099999999999962</v>
      </c>
      <c r="G923" s="4">
        <f t="shared" si="79"/>
        <v>-1.0148838632355562E-09</v>
      </c>
      <c r="H923" s="4">
        <f t="shared" si="80"/>
        <v>-1.7248838632355523E-09</v>
      </c>
    </row>
    <row r="924" spans="1:8" ht="12.75">
      <c r="A924" s="5">
        <f t="shared" si="81"/>
        <v>-0.06599999999999961</v>
      </c>
      <c r="B924" s="4">
        <f t="shared" si="82"/>
        <v>-1.7306531855397478E-07</v>
      </c>
      <c r="C924" s="4">
        <f t="shared" si="77"/>
        <v>-9.827331299027786E-10</v>
      </c>
      <c r="D924" s="4">
        <f t="shared" si="83"/>
        <v>-9.21138076329196E-11</v>
      </c>
      <c r="F924" s="5">
        <f t="shared" si="78"/>
        <v>-0.06599999999999961</v>
      </c>
      <c r="G924" s="4">
        <f t="shared" si="79"/>
        <v>-9.827331299027786E-10</v>
      </c>
      <c r="H924" s="4">
        <f t="shared" si="80"/>
        <v>-1.6427331299027747E-09</v>
      </c>
    </row>
    <row r="925" spans="1:8" ht="12.75">
      <c r="A925" s="5">
        <f t="shared" si="81"/>
        <v>-0.06099999999999962</v>
      </c>
      <c r="B925" s="4">
        <f t="shared" si="82"/>
        <v>-1.6567163257000803E-07</v>
      </c>
      <c r="C925" s="4">
        <f t="shared" si="77"/>
        <v>-9.469569628587926E-10</v>
      </c>
      <c r="D925" s="4">
        <f t="shared" si="83"/>
        <v>-8.900235483628388E-11</v>
      </c>
      <c r="F925" s="5">
        <f t="shared" si="78"/>
        <v>-0.06099999999999962</v>
      </c>
      <c r="G925" s="4">
        <f t="shared" si="79"/>
        <v>-9.469569628587926E-10</v>
      </c>
      <c r="H925" s="4">
        <f t="shared" si="80"/>
        <v>-1.5569569628587888E-09</v>
      </c>
    </row>
    <row r="926" spans="1:8" ht="12.75">
      <c r="A926" s="5">
        <f t="shared" si="81"/>
        <v>-0.05599999999999962</v>
      </c>
      <c r="B926" s="4">
        <f t="shared" si="82"/>
        <v>-1.5761901022859345E-07</v>
      </c>
      <c r="C926" s="4">
        <f t="shared" si="77"/>
        <v>-9.071465450026525E-10</v>
      </c>
      <c r="D926" s="4">
        <f t="shared" si="83"/>
        <v>-8.550601883706618E-11</v>
      </c>
      <c r="F926" s="5">
        <f t="shared" si="78"/>
        <v>-0.05599999999999962</v>
      </c>
      <c r="G926" s="4">
        <f t="shared" si="79"/>
        <v>-9.071465450026525E-10</v>
      </c>
      <c r="H926" s="4">
        <f t="shared" si="80"/>
        <v>-1.4671465450026487E-09</v>
      </c>
    </row>
    <row r="927" spans="1:8" ht="12.75">
      <c r="A927" s="5">
        <f t="shared" si="81"/>
        <v>-0.05099999999999962</v>
      </c>
      <c r="B927" s="4">
        <f t="shared" si="82"/>
        <v>-1.4884872613564348E-07</v>
      </c>
      <c r="C927" s="4">
        <f t="shared" si="77"/>
        <v>-8.628469595291192E-10</v>
      </c>
      <c r="D927" s="4">
        <f t="shared" si="83"/>
        <v>-8.15771900170876E-11</v>
      </c>
      <c r="F927" s="5">
        <f t="shared" si="78"/>
        <v>-0.05099999999999962</v>
      </c>
      <c r="G927" s="4">
        <f t="shared" si="79"/>
        <v>-8.628469595291192E-10</v>
      </c>
      <c r="H927" s="4">
        <f t="shared" si="80"/>
        <v>-1.3728469595291154E-09</v>
      </c>
    </row>
    <row r="928" spans="1:8" ht="12.75">
      <c r="A928" s="5">
        <f t="shared" si="81"/>
        <v>-0.045999999999999625</v>
      </c>
      <c r="B928" s="4">
        <f t="shared" si="82"/>
        <v>-1.392968212020839E-07</v>
      </c>
      <c r="C928" s="4">
        <f t="shared" si="77"/>
        <v>-8.135519915582115E-10</v>
      </c>
      <c r="D928" s="4">
        <f t="shared" si="83"/>
        <v>-7.716236950208324E-11</v>
      </c>
      <c r="F928" s="5">
        <f t="shared" si="78"/>
        <v>-0.045999999999999625</v>
      </c>
      <c r="G928" s="4">
        <f t="shared" si="79"/>
        <v>-8.135519915582115E-10</v>
      </c>
      <c r="H928" s="4">
        <f t="shared" si="80"/>
        <v>-1.2735519915582077E-09</v>
      </c>
    </row>
    <row r="929" spans="1:8" ht="12.75">
      <c r="A929" s="5">
        <f t="shared" si="81"/>
        <v>-0.04099999999999963</v>
      </c>
      <c r="B929" s="4">
        <f t="shared" si="82"/>
        <v>-1.288936362091253E-07</v>
      </c>
      <c r="C929" s="4">
        <f t="shared" si="77"/>
        <v>-7.58698343577586E-10</v>
      </c>
      <c r="D929" s="4">
        <f t="shared" si="83"/>
        <v>-7.220144066736515E-11</v>
      </c>
      <c r="F929" s="5">
        <f t="shared" si="78"/>
        <v>-0.04099999999999963</v>
      </c>
      <c r="G929" s="4">
        <f t="shared" si="79"/>
        <v>-7.58698343577586E-10</v>
      </c>
      <c r="H929" s="4">
        <f t="shared" si="80"/>
        <v>-1.1686983435775822E-09</v>
      </c>
    </row>
    <row r="930" spans="1:8" ht="12.75">
      <c r="A930" s="5">
        <f t="shared" si="81"/>
        <v>-0.03599999999999963</v>
      </c>
      <c r="B930" s="4">
        <f t="shared" si="82"/>
        <v>-1.1756330380417458E-07</v>
      </c>
      <c r="C930" s="4">
        <f t="shared" si="77"/>
        <v>-6.976591985971459E-10</v>
      </c>
      <c r="D930" s="4">
        <f t="shared" si="83"/>
        <v>-6.662685052955679E-11</v>
      </c>
      <c r="F930" s="5">
        <f t="shared" si="78"/>
        <v>-0.03599999999999963</v>
      </c>
      <c r="G930" s="4">
        <f t="shared" si="79"/>
        <v>-6.976591985971459E-10</v>
      </c>
      <c r="H930" s="4">
        <f t="shared" si="80"/>
        <v>-1.0576591985971422E-09</v>
      </c>
    </row>
    <row r="931" spans="1:8" ht="12.75">
      <c r="A931" s="5">
        <f t="shared" si="81"/>
        <v>-0.03099999999999963</v>
      </c>
      <c r="B931" s="4">
        <f t="shared" si="82"/>
        <v>-1.0522319522266154E-07</v>
      </c>
      <c r="C931" s="4">
        <f t="shared" si="77"/>
        <v>-6.297370574615349E-10</v>
      </c>
      <c r="D931" s="4">
        <f t="shared" si="83"/>
        <v>-6.036268987740816E-11</v>
      </c>
      <c r="F931" s="5">
        <f t="shared" si="78"/>
        <v>-0.03099999999999963</v>
      </c>
      <c r="G931" s="4">
        <f t="shared" si="79"/>
        <v>-6.297370574615349E-10</v>
      </c>
      <c r="H931" s="4">
        <f t="shared" si="80"/>
        <v>-9.397370574615312E-10</v>
      </c>
    </row>
    <row r="932" spans="1:8" ht="12.75">
      <c r="A932" s="5">
        <f t="shared" si="81"/>
        <v>-0.025999999999999628</v>
      </c>
      <c r="B932" s="4">
        <f t="shared" si="82"/>
        <v>-9.17833177008869E-08</v>
      </c>
      <c r="C932" s="4">
        <f t="shared" si="77"/>
        <v>-5.541557684719162E-10</v>
      </c>
      <c r="D932" s="4">
        <f t="shared" si="83"/>
        <v>-5.3323659615830294E-11</v>
      </c>
      <c r="F932" s="5">
        <f t="shared" si="78"/>
        <v>-0.025999999999999628</v>
      </c>
      <c r="G932" s="4">
        <f t="shared" si="79"/>
        <v>-5.541557684719162E-10</v>
      </c>
      <c r="H932" s="4">
        <f t="shared" si="80"/>
        <v>-8.141557684719124E-10</v>
      </c>
    </row>
    <row r="933" spans="1:8" ht="12.75">
      <c r="A933" s="5">
        <f t="shared" si="81"/>
        <v>-0.020999999999999627</v>
      </c>
      <c r="B933" s="4">
        <f t="shared" si="82"/>
        <v>-7.714565818540184E-08</v>
      </c>
      <c r="C933" s="4">
        <f t="shared" si="77"/>
        <v>-4.700516582388952E-10</v>
      </c>
      <c r="D933" s="4">
        <f t="shared" si="83"/>
        <v>-4.5413909247851735E-11</v>
      </c>
      <c r="F933" s="5">
        <f t="shared" si="78"/>
        <v>-0.020999999999999627</v>
      </c>
      <c r="G933" s="4">
        <f t="shared" si="79"/>
        <v>-4.700516582388952E-10</v>
      </c>
      <c r="H933" s="4">
        <f t="shared" si="80"/>
        <v>-6.800516582388915E-10</v>
      </c>
    </row>
    <row r="934" spans="1:8" ht="12.75">
      <c r="A934" s="5">
        <f t="shared" si="81"/>
        <v>-0.015999999999999626</v>
      </c>
      <c r="B934" s="4">
        <f t="shared" si="82"/>
        <v>-6.120346855278536E-08</v>
      </c>
      <c r="C934" s="4">
        <f t="shared" si="77"/>
        <v>-3.7646366241813444E-10</v>
      </c>
      <c r="D934" s="4">
        <f t="shared" si="83"/>
        <v>-3.652573167810333E-11</v>
      </c>
      <c r="F934" s="5">
        <f t="shared" si="78"/>
        <v>-0.015999999999999626</v>
      </c>
      <c r="G934" s="4">
        <f t="shared" si="79"/>
        <v>-3.7646366241813444E-10</v>
      </c>
      <c r="H934" s="4">
        <f t="shared" si="80"/>
        <v>-5.364636624181307E-10</v>
      </c>
    </row>
    <row r="935" spans="1:8" ht="12.75">
      <c r="A935" s="5">
        <f t="shared" si="81"/>
        <v>-0.010999999999999625</v>
      </c>
      <c r="B935" s="4">
        <f t="shared" si="82"/>
        <v>-4.3840487127138984E-08</v>
      </c>
      <c r="C935" s="4">
        <f t="shared" si="77"/>
        <v>-2.7232234355179534E-10</v>
      </c>
      <c r="D935" s="4">
        <f t="shared" si="83"/>
        <v>-2.653809656496533E-11</v>
      </c>
      <c r="F935" s="5">
        <f t="shared" si="78"/>
        <v>-0.010999999999999625</v>
      </c>
      <c r="G935" s="4">
        <f t="shared" si="79"/>
        <v>-2.7232234355179534E-10</v>
      </c>
      <c r="H935" s="4">
        <f t="shared" si="80"/>
        <v>-3.823223435517916E-10</v>
      </c>
    </row>
    <row r="936" spans="1:8" ht="12.75">
      <c r="A936" s="5">
        <f t="shared" si="81"/>
        <v>-0.0059999999999996246</v>
      </c>
      <c r="B936" s="4">
        <f t="shared" si="82"/>
        <v>-2.493009081805532E-08</v>
      </c>
      <c r="C936" s="4">
        <f t="shared" si="77"/>
        <v>-1.564376705218104E-10</v>
      </c>
      <c r="D936" s="4">
        <f t="shared" si="83"/>
        <v>-1.5315002250029113E-11</v>
      </c>
      <c r="F936" s="5">
        <f t="shared" si="78"/>
        <v>-0.0059999999999996246</v>
      </c>
      <c r="G936" s="4">
        <f t="shared" si="79"/>
        <v>-1.564376705218104E-10</v>
      </c>
      <c r="H936" s="4">
        <f t="shared" si="80"/>
        <v>-2.1643767052180664E-10</v>
      </c>
    </row>
    <row r="937" spans="1:8" ht="12.75">
      <c r="A937" s="5">
        <f t="shared" si="81"/>
        <v>-0.0009999999999996245</v>
      </c>
      <c r="B937" s="4">
        <f t="shared" si="82"/>
        <v>-4.334371695854431E-09</v>
      </c>
      <c r="C937" s="4">
        <f t="shared" si="77"/>
        <v>-2.7485419969823068E-11</v>
      </c>
      <c r="D937" s="4">
        <f t="shared" si="83"/>
        <v>-2.7036238230914358E-12</v>
      </c>
      <c r="F937" s="5">
        <f t="shared" si="78"/>
        <v>-0.0009999999999996245</v>
      </c>
      <c r="G937" s="4">
        <f t="shared" si="79"/>
        <v>-2.7485419969823068E-11</v>
      </c>
      <c r="H937" s="4">
        <f t="shared" si="80"/>
        <v>-3.748541996981931E-11</v>
      </c>
    </row>
    <row r="938" spans="1:8" ht="12.75">
      <c r="A938" s="5">
        <f t="shared" si="81"/>
        <v>0.004000000000000376</v>
      </c>
      <c r="B938" s="4">
        <f t="shared" si="82"/>
        <v>1.8096868730176934E-08</v>
      </c>
      <c r="C938" s="4">
        <f t="shared" si="77"/>
        <v>1.1600795570825207E-10</v>
      </c>
      <c r="D938" s="4">
        <f t="shared" si="83"/>
        <v>1.1467767895123201E-11</v>
      </c>
      <c r="F938" s="5">
        <f t="shared" si="78"/>
        <v>0.004000000000000376</v>
      </c>
      <c r="G938" s="4">
        <f t="shared" si="79"/>
        <v>1.1600795570825207E-10</v>
      </c>
      <c r="H938" s="4">
        <f t="shared" si="80"/>
        <v>1.5600795570825582E-10</v>
      </c>
    </row>
    <row r="939" spans="1:8" ht="12.75">
      <c r="A939" s="5">
        <f t="shared" si="81"/>
        <v>0.009000000000000376</v>
      </c>
      <c r="B939" s="4">
        <f t="shared" si="82"/>
        <v>4.252721486497389E-08</v>
      </c>
      <c r="C939" s="4">
        <f t="shared" si="77"/>
        <v>2.756821667076799E-10</v>
      </c>
      <c r="D939" s="4">
        <f t="shared" si="83"/>
        <v>2.7392144789731075E-11</v>
      </c>
      <c r="F939" s="5">
        <f t="shared" si="78"/>
        <v>0.009000000000000376</v>
      </c>
      <c r="G939" s="4">
        <f t="shared" si="79"/>
        <v>2.756821667076799E-10</v>
      </c>
      <c r="H939" s="4">
        <f t="shared" si="80"/>
        <v>3.6568216670768367E-10</v>
      </c>
    </row>
    <row r="940" spans="1:8" ht="12.75">
      <c r="A940" s="5">
        <f t="shared" si="81"/>
        <v>0.014000000000000377</v>
      </c>
      <c r="B940" s="4">
        <f t="shared" si="82"/>
        <v>6.9134830000397E-08</v>
      </c>
      <c r="C940" s="4">
        <f t="shared" si="77"/>
        <v>4.533618229134788E-10</v>
      </c>
      <c r="D940" s="4">
        <f t="shared" si="83"/>
        <v>4.5286349150449205E-11</v>
      </c>
      <c r="F940" s="5">
        <f t="shared" si="78"/>
        <v>0.014000000000000377</v>
      </c>
      <c r="G940" s="4">
        <f t="shared" si="79"/>
        <v>4.533618229134788E-10</v>
      </c>
      <c r="H940" s="4">
        <f t="shared" si="80"/>
        <v>5.933618229134826E-10</v>
      </c>
    </row>
    <row r="941" spans="1:8" ht="12.75">
      <c r="A941" s="5">
        <f t="shared" si="81"/>
        <v>0.019000000000000378</v>
      </c>
      <c r="B941" s="4">
        <f t="shared" si="82"/>
        <v>9.811375560744849E-08</v>
      </c>
      <c r="C941" s="4">
        <f t="shared" si="77"/>
        <v>6.510772838624226E-10</v>
      </c>
      <c r="D941" s="4">
        <f t="shared" si="83"/>
        <v>6.539404641372907E-11</v>
      </c>
      <c r="F941" s="5">
        <f t="shared" si="78"/>
        <v>0.019000000000000378</v>
      </c>
      <c r="G941" s="4">
        <f t="shared" si="79"/>
        <v>6.510772838624226E-10</v>
      </c>
      <c r="H941" s="4">
        <f t="shared" si="80"/>
        <v>8.410772838624264E-10</v>
      </c>
    </row>
    <row r="942" spans="1:8" ht="12.75">
      <c r="A942" s="5">
        <f t="shared" si="81"/>
        <v>0.02400000000000038</v>
      </c>
      <c r="B942" s="4">
        <f t="shared" si="82"/>
        <v>1.2967532642335437E-07</v>
      </c>
      <c r="C942" s="4">
        <f t="shared" si="77"/>
        <v>8.710878598226519E-10</v>
      </c>
      <c r="D942" s="4">
        <f t="shared" si="83"/>
        <v>8.79890431557628E-11</v>
      </c>
      <c r="F942" s="5">
        <f t="shared" si="78"/>
        <v>0.02400000000000038</v>
      </c>
      <c r="G942" s="4">
        <f t="shared" si="79"/>
        <v>8.710878598226519E-10</v>
      </c>
      <c r="H942" s="4">
        <f t="shared" si="80"/>
        <v>1.1110878598226557E-09</v>
      </c>
    </row>
    <row r="943" spans="1:8" ht="12.75">
      <c r="A943" s="5">
        <f t="shared" si="81"/>
        <v>0.02900000000000038</v>
      </c>
      <c r="B943" s="4">
        <f t="shared" si="82"/>
        <v>1.6404971165332464E-07</v>
      </c>
      <c r="C943" s="4">
        <f t="shared" si="77"/>
        <v>1.1159076291114655E-09</v>
      </c>
      <c r="D943" s="4">
        <f t="shared" si="83"/>
        <v>1.1337901551748314E-10</v>
      </c>
      <c r="F943" s="5">
        <f t="shared" si="78"/>
        <v>0.02900000000000038</v>
      </c>
      <c r="G943" s="4">
        <f t="shared" si="79"/>
        <v>1.1159076291114655E-09</v>
      </c>
      <c r="H943" s="4">
        <f t="shared" si="80"/>
        <v>1.4059076291114692E-09</v>
      </c>
    </row>
    <row r="944" spans="1:8" ht="12.75">
      <c r="A944" s="5">
        <f t="shared" si="81"/>
        <v>0.03400000000000038</v>
      </c>
      <c r="B944" s="4">
        <f t="shared" si="82"/>
        <v>2.0148759352652075E-07</v>
      </c>
      <c r="C944" s="4">
        <f t="shared" si="77"/>
        <v>1.388334166667835E-09</v>
      </c>
      <c r="D944" s="4">
        <f t="shared" si="83"/>
        <v>1.4190969883153166E-10</v>
      </c>
      <c r="F944" s="5">
        <f t="shared" si="78"/>
        <v>0.03400000000000038</v>
      </c>
      <c r="G944" s="4">
        <f t="shared" si="79"/>
        <v>1.388334166667835E-09</v>
      </c>
      <c r="H944" s="4">
        <f t="shared" si="80"/>
        <v>1.7283341666678387E-09</v>
      </c>
    </row>
    <row r="945" spans="1:8" ht="12.75">
      <c r="A945" s="5">
        <f t="shared" si="81"/>
        <v>0.039000000000000375</v>
      </c>
      <c r="B945" s="4">
        <f t="shared" si="82"/>
        <v>2.422619954474421E-07</v>
      </c>
      <c r="C945" s="4">
        <f t="shared" si="77"/>
        <v>1.6914805121633218E-09</v>
      </c>
      <c r="D945" s="4">
        <f t="shared" si="83"/>
        <v>1.73969595501359E-10</v>
      </c>
      <c r="F945" s="5">
        <f t="shared" si="78"/>
        <v>0.039000000000000375</v>
      </c>
      <c r="G945" s="4">
        <f t="shared" si="79"/>
        <v>1.6914805121633218E-09</v>
      </c>
      <c r="H945" s="4">
        <f t="shared" si="80"/>
        <v>2.0814805121633256E-09</v>
      </c>
    </row>
    <row r="946" spans="1:8" ht="12.75">
      <c r="A946" s="5">
        <f t="shared" si="81"/>
        <v>0.04400000000000037</v>
      </c>
      <c r="B946" s="4">
        <f t="shared" si="82"/>
        <v>2.866702730748991E-07</v>
      </c>
      <c r="C946" s="4">
        <f t="shared" si="77"/>
        <v>2.0288107429535354E-09</v>
      </c>
      <c r="D946" s="4">
        <f t="shared" si="83"/>
        <v>2.0999526523966136E-10</v>
      </c>
      <c r="F946" s="5">
        <f t="shared" si="78"/>
        <v>0.04400000000000037</v>
      </c>
      <c r="G946" s="4">
        <f t="shared" si="79"/>
        <v>2.0288107429535354E-09</v>
      </c>
      <c r="H946" s="4">
        <f t="shared" si="80"/>
        <v>2.4688107429535392E-09</v>
      </c>
    </row>
    <row r="947" spans="1:8" ht="12.75">
      <c r="A947" s="5">
        <f t="shared" si="81"/>
        <v>0.04900000000000037</v>
      </c>
      <c r="B947" s="4">
        <f t="shared" si="82"/>
        <v>3.350362828489239E-07</v>
      </c>
      <c r="C947" s="4">
        <f t="shared" si="77"/>
        <v>2.4041795583650767E-09</v>
      </c>
      <c r="D947" s="4">
        <f t="shared" si="83"/>
        <v>2.504772697033466E-10</v>
      </c>
      <c r="F947" s="5">
        <f t="shared" si="78"/>
        <v>0.04900000000000037</v>
      </c>
      <c r="G947" s="4">
        <f t="shared" si="79"/>
        <v>2.4041795583650767E-09</v>
      </c>
      <c r="H947" s="4">
        <f t="shared" si="80"/>
        <v>2.89417955836508E-09</v>
      </c>
    </row>
    <row r="948" spans="1:8" ht="12.75">
      <c r="A948" s="5">
        <f t="shared" si="81"/>
        <v>0.05400000000000037</v>
      </c>
      <c r="B948" s="4">
        <f t="shared" si="82"/>
        <v>3.877127437800438E-07</v>
      </c>
      <c r="C948" s="4">
        <f t="shared" si="77"/>
        <v>2.821876327650754E-09</v>
      </c>
      <c r="D948" s="4">
        <f t="shared" si="83"/>
        <v>2.959668524731423E-10</v>
      </c>
      <c r="F948" s="5">
        <f t="shared" si="78"/>
        <v>0.05400000000000037</v>
      </c>
      <c r="G948" s="4">
        <f t="shared" si="79"/>
        <v>2.821876327650754E-09</v>
      </c>
      <c r="H948" s="4">
        <f t="shared" si="80"/>
        <v>3.361876327650758E-09</v>
      </c>
    </row>
    <row r="949" spans="1:8" ht="12.75">
      <c r="A949" s="5">
        <f t="shared" si="81"/>
        <v>0.059000000000000365</v>
      </c>
      <c r="B949" s="4">
        <f t="shared" si="82"/>
        <v>4.450838097247481E-07</v>
      </c>
      <c r="C949" s="4">
        <f t="shared" si="77"/>
        <v>3.2866741049525485E-09</v>
      </c>
      <c r="D949" s="4">
        <f t="shared" si="83"/>
        <v>3.470834453391496E-10</v>
      </c>
      <c r="F949" s="5">
        <f t="shared" si="78"/>
        <v>0.059000000000000365</v>
      </c>
      <c r="G949" s="4">
        <f t="shared" si="79"/>
        <v>3.2866741049525485E-09</v>
      </c>
      <c r="H949" s="4">
        <f t="shared" si="80"/>
        <v>3.876674104952552E-09</v>
      </c>
    </row>
    <row r="950" spans="1:8" ht="12.75">
      <c r="A950" s="5">
        <f t="shared" si="81"/>
        <v>0.06400000000000036</v>
      </c>
      <c r="B950" s="4">
        <f t="shared" si="82"/>
        <v>5.075678709059945E-07</v>
      </c>
      <c r="C950" s="4">
        <f t="shared" si="77"/>
        <v>3.803884171370213E-09</v>
      </c>
      <c r="D950" s="4">
        <f t="shared" si="83"/>
        <v>4.0452310310545654E-10</v>
      </c>
      <c r="F950" s="5">
        <f t="shared" si="78"/>
        <v>0.06400000000000036</v>
      </c>
      <c r="G950" s="4">
        <f t="shared" si="79"/>
        <v>3.803884171370213E-09</v>
      </c>
      <c r="H950" s="4">
        <f t="shared" si="80"/>
        <v>4.443884171370216E-09</v>
      </c>
    </row>
    <row r="951" spans="1:8" ht="12.75">
      <c r="A951" s="5">
        <f t="shared" si="81"/>
        <v>0.06900000000000037</v>
      </c>
      <c r="B951" s="4">
        <f t="shared" si="82"/>
        <v>5.756206051094124E-07</v>
      </c>
      <c r="C951" s="4">
        <f t="shared" si="77"/>
        <v>4.3794167273920375E-09</v>
      </c>
      <c r="D951" s="4">
        <f t="shared" si="83"/>
        <v>4.690679817705704E-10</v>
      </c>
      <c r="F951" s="5">
        <f t="shared" si="78"/>
        <v>0.06900000000000037</v>
      </c>
      <c r="G951" s="4">
        <f t="shared" si="79"/>
        <v>4.3794167273920375E-09</v>
      </c>
      <c r="H951" s="4">
        <f t="shared" si="80"/>
        <v>5.069416727392041E-09</v>
      </c>
    </row>
    <row r="952" spans="1:8" ht="12.75">
      <c r="A952" s="5">
        <f t="shared" si="81"/>
        <v>0.07400000000000037</v>
      </c>
      <c r="B952" s="4">
        <f t="shared" si="82"/>
        <v>6.497383008066801E-07</v>
      </c>
      <c r="C952" s="4">
        <f t="shared" si="77"/>
        <v>5.019848429225019E-09</v>
      </c>
      <c r="D952" s="4">
        <f t="shared" si="83"/>
        <v>5.415969891480829E-10</v>
      </c>
      <c r="F952" s="5">
        <f t="shared" si="78"/>
        <v>0.07400000000000037</v>
      </c>
      <c r="G952" s="4">
        <f t="shared" si="79"/>
        <v>5.019848429225019E-09</v>
      </c>
      <c r="H952" s="4">
        <f t="shared" si="80"/>
        <v>5.759848429225023E-09</v>
      </c>
    </row>
    <row r="953" spans="1:8" ht="12.75">
      <c r="A953" s="5">
        <f t="shared" si="81"/>
        <v>0.07900000000000038</v>
      </c>
      <c r="B953" s="4">
        <f t="shared" si="82"/>
        <v>7.304614764406256E-07</v>
      </c>
      <c r="C953" s="4">
        <f t="shared" si="77"/>
        <v>5.732497540767437E-09</v>
      </c>
      <c r="D953" s="4">
        <f t="shared" si="83"/>
        <v>6.230977529571022E-10</v>
      </c>
      <c r="F953" s="5">
        <f t="shared" si="78"/>
        <v>0.07900000000000038</v>
      </c>
      <c r="G953" s="4">
        <f t="shared" si="79"/>
        <v>5.732497540767437E-09</v>
      </c>
      <c r="H953" s="4">
        <f t="shared" si="80"/>
        <v>6.522497540767441E-09</v>
      </c>
    </row>
    <row r="954" spans="1:8" ht="12.75">
      <c r="A954" s="5">
        <f t="shared" si="81"/>
        <v>0.08400000000000038</v>
      </c>
      <c r="B954" s="4">
        <f t="shared" si="82"/>
        <v>8.183788222664362E-07</v>
      </c>
      <c r="C954" s="4">
        <f t="shared" si="77"/>
        <v>6.5255075599913825E-09</v>
      </c>
      <c r="D954" s="4">
        <f t="shared" si="83"/>
        <v>7.146800693519768E-10</v>
      </c>
      <c r="F954" s="5">
        <f t="shared" si="78"/>
        <v>0.08400000000000038</v>
      </c>
      <c r="G954" s="4">
        <f t="shared" si="79"/>
        <v>6.5255075599913825E-09</v>
      </c>
      <c r="H954" s="4">
        <f t="shared" si="80"/>
        <v>7.365507559991386E-09</v>
      </c>
    </row>
    <row r="955" spans="1:8" ht="12.75">
      <c r="A955" s="5">
        <f t="shared" si="81"/>
        <v>0.08900000000000038</v>
      </c>
      <c r="B955" s="4">
        <f t="shared" si="82"/>
        <v>9.141314934956485E-07</v>
      </c>
      <c r="C955" s="4">
        <f t="shared" si="77"/>
        <v>7.4079402753405706E-09</v>
      </c>
      <c r="D955" s="4">
        <f t="shared" si="83"/>
        <v>8.175910150199821E-10</v>
      </c>
      <c r="F955" s="5">
        <f t="shared" si="78"/>
        <v>0.08900000000000038</v>
      </c>
      <c r="G955" s="4">
        <f t="shared" si="79"/>
        <v>7.4079402753405706E-09</v>
      </c>
      <c r="H955" s="4">
        <f t="shared" si="80"/>
        <v>8.297940275340575E-09</v>
      </c>
    </row>
    <row r="956" spans="1:8" ht="12.75">
      <c r="A956" s="5">
        <f t="shared" si="81"/>
        <v>0.09400000000000039</v>
      </c>
      <c r="B956" s="4">
        <f t="shared" si="82"/>
        <v>1.0184177860515585E-06</v>
      </c>
      <c r="C956" s="4">
        <f t="shared" si="77"/>
        <v>8.389879315506267E-09</v>
      </c>
      <c r="D956" s="4">
        <f t="shared" si="83"/>
        <v>9.332319286284514E-10</v>
      </c>
      <c r="F956" s="5">
        <f t="shared" si="78"/>
        <v>0.09400000000000039</v>
      </c>
      <c r="G956" s="4">
        <f t="shared" si="79"/>
        <v>8.389879315506267E-09</v>
      </c>
      <c r="H956" s="4">
        <f t="shared" si="80"/>
        <v>9.329879315506271E-09</v>
      </c>
    </row>
    <row r="957" spans="1:8" ht="12.75">
      <c r="A957" s="5">
        <f t="shared" si="81"/>
        <v>0.0990000000000004</v>
      </c>
      <c r="B957" s="4">
        <f t="shared" si="82"/>
        <v>1.1319982290349494E-06</v>
      </c>
      <c r="C957" s="4">
        <f t="shared" si="77"/>
        <v>9.48254537585284E-09</v>
      </c>
      <c r="D957" s="4">
        <f t="shared" si="83"/>
        <v>1.063177492857767E-09</v>
      </c>
      <c r="F957" s="5">
        <f t="shared" si="78"/>
        <v>0.0990000000000004</v>
      </c>
      <c r="G957" s="4">
        <f t="shared" si="79"/>
        <v>9.48254537585284E-09</v>
      </c>
      <c r="H957" s="4">
        <f t="shared" si="80"/>
        <v>1.0472545375852844E-08</v>
      </c>
    </row>
    <row r="958" spans="1:8" ht="12.75">
      <c r="A958" s="5">
        <f t="shared" si="81"/>
        <v>0.1040000000000004</v>
      </c>
      <c r="B958" s="4">
        <f t="shared" si="82"/>
        <v>1.255701131037981E-06</v>
      </c>
      <c r="C958" s="4">
        <f t="shared" si="77"/>
        <v>1.0698424438194466E-08</v>
      </c>
      <c r="D958" s="4">
        <f t="shared" si="83"/>
        <v>1.2091971768603197E-09</v>
      </c>
      <c r="F958" s="5">
        <f t="shared" si="78"/>
        <v>0.1040000000000004</v>
      </c>
      <c r="G958" s="4">
        <f t="shared" si="79"/>
        <v>1.0698424438194466E-08</v>
      </c>
      <c r="H958" s="4">
        <f t="shared" si="80"/>
        <v>1.1738424438194471E-08</v>
      </c>
    </row>
    <row r="959" spans="1:4" ht="12.75">
      <c r="A959" s="5"/>
      <c r="B959" s="4"/>
      <c r="C959" s="4"/>
      <c r="D959" s="4"/>
    </row>
    <row r="960" spans="1:5" ht="12.75">
      <c r="A960" s="5"/>
      <c r="B960" s="4"/>
      <c r="C960" s="4">
        <f>A34</f>
        <v>1</v>
      </c>
      <c r="D960" s="4">
        <f>C960/C44</f>
        <v>21.369337306569147</v>
      </c>
      <c r="E960" t="s">
        <v>77</v>
      </c>
    </row>
    <row r="961" spans="1:5" ht="12.75">
      <c r="A961" s="30" t="s">
        <v>92</v>
      </c>
      <c r="B961" s="4"/>
      <c r="C961" s="4"/>
      <c r="D961" s="4">
        <f>1/C44</f>
        <v>21.369337306569147</v>
      </c>
      <c r="E961" t="s">
        <v>78</v>
      </c>
    </row>
    <row r="962" spans="1:5" ht="12.75">
      <c r="A962">
        <v>0.01</v>
      </c>
      <c r="B962" s="10" t="s">
        <v>11</v>
      </c>
      <c r="C962" s="10" t="s">
        <v>11</v>
      </c>
      <c r="D962" s="4">
        <f>LN(C45)</f>
        <v>-20.46090157247892</v>
      </c>
      <c r="E962" t="s">
        <v>79</v>
      </c>
    </row>
    <row r="963" spans="1:7" ht="12.75">
      <c r="A963" s="2" t="s">
        <v>4</v>
      </c>
      <c r="B963" s="2" t="s">
        <v>83</v>
      </c>
      <c r="C963" s="2" t="s">
        <v>82</v>
      </c>
      <c r="D963" s="2" t="s">
        <v>80</v>
      </c>
      <c r="E963" s="2" t="s">
        <v>75</v>
      </c>
      <c r="F963" s="2" t="s">
        <v>81</v>
      </c>
      <c r="G963" s="2" t="s">
        <v>76</v>
      </c>
    </row>
    <row r="964" spans="1:4" ht="12.75">
      <c r="A964" s="5">
        <v>0</v>
      </c>
      <c r="B964" s="4">
        <f>C56</f>
        <v>0</v>
      </c>
      <c r="C964" s="4">
        <v>0</v>
      </c>
      <c r="D964" s="4"/>
    </row>
    <row r="965" spans="1:4" ht="12.75">
      <c r="A965" s="5">
        <f>A964+A$54</f>
        <v>0.01</v>
      </c>
      <c r="B965" s="4">
        <f aca="true" t="shared" si="84" ref="B965:B1028">C57</f>
        <v>3.097157933321343E-10</v>
      </c>
      <c r="C965" s="4">
        <f>B965</f>
        <v>3.097157933321343E-10</v>
      </c>
      <c r="D965" s="4"/>
    </row>
    <row r="966" spans="1:5" ht="12.75">
      <c r="A966" s="5">
        <f aca="true" t="shared" si="85" ref="A966:A1029">A965+A$54</f>
        <v>0.02</v>
      </c>
      <c r="B966" s="4">
        <f t="shared" si="84"/>
        <v>6.932191810022324E-10</v>
      </c>
      <c r="C966" s="4">
        <f>B966</f>
        <v>6.932191810022324E-10</v>
      </c>
      <c r="D966" s="4"/>
      <c r="E966" s="4"/>
    </row>
    <row r="967" spans="1:5" ht="12.75">
      <c r="A967" s="5">
        <f t="shared" si="85"/>
        <v>0.03</v>
      </c>
      <c r="B967" s="4">
        <f t="shared" si="84"/>
        <v>1.1680895347937197E-09</v>
      </c>
      <c r="C967" s="4">
        <f aca="true" t="shared" si="86" ref="C967:C974">B967</f>
        <v>1.1680895347937197E-09</v>
      </c>
      <c r="D967" s="4"/>
      <c r="E967" s="4"/>
    </row>
    <row r="968" spans="1:5" ht="12.75">
      <c r="A968" s="5">
        <f t="shared" si="85"/>
        <v>0.04</v>
      </c>
      <c r="B968" s="4">
        <f t="shared" si="84"/>
        <v>1.7560943873193926E-09</v>
      </c>
      <c r="C968" s="4">
        <f t="shared" si="86"/>
        <v>1.7560943873193926E-09</v>
      </c>
      <c r="D968" s="4"/>
      <c r="E968" s="4"/>
    </row>
    <row r="969" spans="1:5" ht="12.75">
      <c r="A969" s="5">
        <f t="shared" si="85"/>
        <v>0.05</v>
      </c>
      <c r="B969" s="4">
        <f t="shared" si="84"/>
        <v>2.4841872316782454E-09</v>
      </c>
      <c r="C969" s="4">
        <f t="shared" si="86"/>
        <v>2.4841872316782454E-09</v>
      </c>
      <c r="D969" s="4"/>
      <c r="E969" s="4"/>
    </row>
    <row r="970" spans="1:5" ht="12.75">
      <c r="A970" s="5">
        <f t="shared" si="85"/>
        <v>0.060000000000000005</v>
      </c>
      <c r="B970" s="4">
        <f t="shared" si="84"/>
        <v>3.3857430398140616E-09</v>
      </c>
      <c r="C970" s="4">
        <f t="shared" si="86"/>
        <v>3.3857430398140616E-09</v>
      </c>
      <c r="D970" s="4"/>
      <c r="E970" s="4"/>
    </row>
    <row r="971" spans="1:5" ht="12.75">
      <c r="A971" s="5">
        <f t="shared" si="85"/>
        <v>0.07</v>
      </c>
      <c r="B971" s="4">
        <f t="shared" si="84"/>
        <v>4.5020881343729365E-09</v>
      </c>
      <c r="C971" s="4">
        <f t="shared" si="86"/>
        <v>4.5020881343729365E-09</v>
      </c>
      <c r="D971" s="4"/>
      <c r="E971" s="4"/>
    </row>
    <row r="972" spans="1:5" ht="12.75">
      <c r="A972" s="5">
        <f t="shared" si="85"/>
        <v>0.08</v>
      </c>
      <c r="B972" s="4">
        <f t="shared" si="84"/>
        <v>5.884394541696225E-09</v>
      </c>
      <c r="C972" s="4">
        <f t="shared" si="86"/>
        <v>5.884394541696225E-09</v>
      </c>
      <c r="D972" s="4"/>
      <c r="E972" s="4"/>
    </row>
    <row r="973" spans="1:5" ht="12.75">
      <c r="A973" s="5">
        <f t="shared" si="85"/>
        <v>0.09</v>
      </c>
      <c r="B973" s="4">
        <f t="shared" si="84"/>
        <v>7.596025660998148E-09</v>
      </c>
      <c r="C973" s="4">
        <f t="shared" si="86"/>
        <v>7.596025660998148E-09</v>
      </c>
      <c r="D973" s="4"/>
      <c r="E973" s="4"/>
    </row>
    <row r="974" spans="1:5" ht="12.75">
      <c r="A974" s="5">
        <f t="shared" si="85"/>
        <v>0.09999999999999999</v>
      </c>
      <c r="B974" s="4">
        <f t="shared" si="84"/>
        <v>9.715440772612812E-09</v>
      </c>
      <c r="C974" s="4">
        <f t="shared" si="86"/>
        <v>9.715440772612812E-09</v>
      </c>
      <c r="D974" s="4"/>
      <c r="E974" s="4"/>
    </row>
    <row r="975" spans="1:9" ht="12.75">
      <c r="A975" s="5">
        <f t="shared" si="85"/>
        <v>0.10999999999999999</v>
      </c>
      <c r="B975" s="4">
        <f t="shared" si="84"/>
        <v>1.2339791524761208E-08</v>
      </c>
      <c r="C975" s="4">
        <f>G975</f>
        <v>1.3625096511861944E-08</v>
      </c>
      <c r="D975" s="4">
        <f>LN(C974)+$D$960*C974-$D$961*$A975-$D$962</f>
        <v>-0.33927470846209573</v>
      </c>
      <c r="E975" s="4">
        <f>C974-(D975)/(1/C974+$D$960)</f>
        <v>1.3011643423988807E-08</v>
      </c>
      <c r="F975" s="4">
        <f>LN(E975)+$D$960*E975-$D$961*$A975-$D$962</f>
        <v>-0.04714648553255785</v>
      </c>
      <c r="G975" s="4">
        <f>E975-F975/(1/E975+$D$960)</f>
        <v>1.3625096511861944E-08</v>
      </c>
      <c r="H975" s="4"/>
      <c r="I975" s="4"/>
    </row>
    <row r="976" spans="1:9" ht="12.75">
      <c r="A976" s="5">
        <f t="shared" si="85"/>
        <v>0.11999999999999998</v>
      </c>
      <c r="B976" s="4">
        <f t="shared" si="84"/>
        <v>1.5589375257819927E-08</v>
      </c>
      <c r="C976" s="4">
        <f aca="true" t="shared" si="87" ref="C976:C1039">G976</f>
        <v>1.688596429534387E-08</v>
      </c>
      <c r="D976" s="4">
        <f aca="true" t="shared" si="88" ref="D976:D1039">LN(C975)+$D$960*C975-$D$961*$A976-$D$962</f>
        <v>-0.21477102613287613</v>
      </c>
      <c r="E976" s="4">
        <f aca="true" t="shared" si="89" ref="E976:E1039">C975-(D976)/(1/C975+$D$960)</f>
        <v>1.6551371618861842E-08</v>
      </c>
      <c r="F976" s="4">
        <f aca="true" t="shared" si="90" ref="F976:F1039">LN(E976)+$D$960*E976-$D$961*$A976-$D$962</f>
        <v>-0.020215411902384517</v>
      </c>
      <c r="G976" s="4">
        <f aca="true" t="shared" si="91" ref="G976:G1039">E976-F976/(1/E976+$D$960)</f>
        <v>1.688596429534387E-08</v>
      </c>
      <c r="H976" s="4"/>
      <c r="I976" s="4"/>
    </row>
    <row r="977" spans="1:9" ht="12.75">
      <c r="A977" s="5">
        <f t="shared" si="85"/>
        <v>0.12999999999999998</v>
      </c>
      <c r="B977" s="4">
        <f t="shared" si="84"/>
        <v>1.9613149301558247E-08</v>
      </c>
      <c r="C977" s="4">
        <f t="shared" si="87"/>
        <v>2.090898772668677E-08</v>
      </c>
      <c r="D977" s="4">
        <f t="shared" si="88"/>
        <v>-0.21389499168770243</v>
      </c>
      <c r="E977" s="4">
        <f t="shared" si="89"/>
        <v>2.0497786184638734E-08</v>
      </c>
      <c r="F977" s="4">
        <f t="shared" si="90"/>
        <v>-0.020060786977687428</v>
      </c>
      <c r="G977" s="4">
        <f t="shared" si="91"/>
        <v>2.090898772668677E-08</v>
      </c>
      <c r="H977" s="4"/>
      <c r="I977" s="4"/>
    </row>
    <row r="978" spans="1:9" ht="12.75">
      <c r="A978" s="5">
        <f t="shared" si="85"/>
        <v>0.13999999999999999</v>
      </c>
      <c r="B978" s="4">
        <f t="shared" si="84"/>
        <v>2.4595559014639392E-08</v>
      </c>
      <c r="C978" s="4">
        <f t="shared" si="87"/>
        <v>2.5890403494572124E-08</v>
      </c>
      <c r="D978" s="4">
        <f t="shared" si="88"/>
        <v>-0.21389193927394246</v>
      </c>
      <c r="E978" s="4">
        <f t="shared" si="89"/>
        <v>2.538124966154609E-08</v>
      </c>
      <c r="F978" s="4">
        <f t="shared" si="90"/>
        <v>-0.02006024588901667</v>
      </c>
      <c r="G978" s="4">
        <f t="shared" si="91"/>
        <v>2.5890403494572124E-08</v>
      </c>
      <c r="H978" s="4"/>
      <c r="I978" s="4"/>
    </row>
    <row r="979" spans="1:9" ht="12.75">
      <c r="A979" s="5">
        <f t="shared" si="85"/>
        <v>0.15</v>
      </c>
      <c r="B979" s="4">
        <f t="shared" si="84"/>
        <v>3.076499255617643E-08</v>
      </c>
      <c r="C979" s="4">
        <f t="shared" si="87"/>
        <v>3.205860454965812E-08</v>
      </c>
      <c r="D979" s="4">
        <f t="shared" si="88"/>
        <v>-0.21389192859172468</v>
      </c>
      <c r="E979" s="4">
        <f t="shared" si="89"/>
        <v>3.1428148766226894E-08</v>
      </c>
      <c r="F979" s="4">
        <f t="shared" si="90"/>
        <v>-0.020060239994855067</v>
      </c>
      <c r="G979" s="4">
        <f t="shared" si="91"/>
        <v>3.205860454965812E-08</v>
      </c>
      <c r="H979" s="4"/>
      <c r="I979" s="4"/>
    </row>
    <row r="980" spans="1:9" ht="12.75">
      <c r="A980" s="5">
        <f t="shared" si="85"/>
        <v>0.16</v>
      </c>
      <c r="B980" s="4">
        <f t="shared" si="84"/>
        <v>3.8404249946734245E-08</v>
      </c>
      <c r="C980" s="4">
        <f t="shared" si="87"/>
        <v>3.969633357034345E-08</v>
      </c>
      <c r="D980" s="4">
        <f t="shared" si="88"/>
        <v>-0.2138919284248395</v>
      </c>
      <c r="E980" s="4">
        <f t="shared" si="89"/>
        <v>3.89156766018117E-08</v>
      </c>
      <c r="F980" s="4">
        <f t="shared" si="90"/>
        <v>-0.020060234997725246</v>
      </c>
      <c r="G980" s="4">
        <f t="shared" si="91"/>
        <v>3.969633357034345E-08</v>
      </c>
      <c r="H980" s="4"/>
      <c r="I980" s="4"/>
    </row>
    <row r="981" spans="1:9" ht="12.75">
      <c r="A981" s="5">
        <f t="shared" si="85"/>
        <v>0.17</v>
      </c>
      <c r="B981" s="4">
        <f t="shared" si="84"/>
        <v>4.786350630897283E-08</v>
      </c>
      <c r="C981" s="4">
        <f t="shared" si="87"/>
        <v>4.915369398794572E-08</v>
      </c>
      <c r="D981" s="4">
        <f t="shared" si="88"/>
        <v>-0.21389192826345038</v>
      </c>
      <c r="E981" s="4">
        <f t="shared" si="89"/>
        <v>4.818705170015011E-08</v>
      </c>
      <c r="F981" s="4">
        <f t="shared" si="90"/>
        <v>-0.02006022881803915</v>
      </c>
      <c r="G981" s="4">
        <f t="shared" si="91"/>
        <v>4.915369398794572E-08</v>
      </c>
      <c r="H981" s="4"/>
      <c r="I981" s="4"/>
    </row>
    <row r="982" spans="1:9" ht="12.75">
      <c r="A982" s="5">
        <f t="shared" si="85"/>
        <v>0.18000000000000002</v>
      </c>
      <c r="B982" s="4">
        <f t="shared" si="84"/>
        <v>5.957636350856739E-08</v>
      </c>
      <c r="C982" s="4">
        <f t="shared" si="87"/>
        <v>6.086419825558961E-08</v>
      </c>
      <c r="D982" s="4">
        <f t="shared" si="88"/>
        <v>-0.213891928063763</v>
      </c>
      <c r="E982" s="4">
        <f t="shared" si="89"/>
        <v>5.966726132322315E-08</v>
      </c>
      <c r="F982" s="4">
        <f t="shared" si="90"/>
        <v>-0.020060221166122716</v>
      </c>
      <c r="G982" s="4">
        <f t="shared" si="91"/>
        <v>6.086419825558961E-08</v>
      </c>
      <c r="H982" s="4"/>
      <c r="I982" s="4"/>
    </row>
    <row r="983" spans="1:9" ht="12.75">
      <c r="A983" s="5">
        <f t="shared" si="85"/>
        <v>0.19000000000000003</v>
      </c>
      <c r="B983" s="4">
        <f t="shared" si="84"/>
        <v>7.407972598489917E-08</v>
      </c>
      <c r="C983" s="4">
        <f t="shared" si="87"/>
        <v>7.536463911677513E-08</v>
      </c>
      <c r="D983" s="4">
        <f t="shared" si="88"/>
        <v>-0.21389192781649768</v>
      </c>
      <c r="E983" s="4">
        <f t="shared" si="89"/>
        <v>7.388254202346621E-08</v>
      </c>
      <c r="F983" s="4">
        <f t="shared" si="90"/>
        <v>-0.020060211691202312</v>
      </c>
      <c r="G983" s="4">
        <f t="shared" si="91"/>
        <v>7.536463911677513E-08</v>
      </c>
      <c r="H983" s="4"/>
      <c r="I983" s="4"/>
    </row>
    <row r="984" spans="1:9" ht="12.75">
      <c r="A984" s="5">
        <f t="shared" si="85"/>
        <v>0.20000000000000004</v>
      </c>
      <c r="B984" s="4">
        <f t="shared" si="84"/>
        <v>9.203841185764691E-08</v>
      </c>
      <c r="C984" s="4">
        <f t="shared" si="87"/>
        <v>9.33196948797959E-08</v>
      </c>
      <c r="D984" s="4">
        <f t="shared" si="88"/>
        <v>-0.21389192751033193</v>
      </c>
      <c r="E984" s="4">
        <f t="shared" si="89"/>
        <v>9.148450108266763E-08</v>
      </c>
      <c r="F984" s="4">
        <f t="shared" si="90"/>
        <v>-0.020060199958965796</v>
      </c>
      <c r="G984" s="4">
        <f t="shared" si="91"/>
        <v>9.33196948797959E-08</v>
      </c>
      <c r="H984" s="4"/>
      <c r="I984" s="4"/>
    </row>
    <row r="985" spans="1:9" ht="12.75">
      <c r="A985" s="5">
        <f t="shared" si="85"/>
        <v>0.21000000000000005</v>
      </c>
      <c r="B985" s="4">
        <f t="shared" si="84"/>
        <v>1.142756274552258E-07</v>
      </c>
      <c r="C985" s="4">
        <f t="shared" si="87"/>
        <v>1.1555239644546254E-07</v>
      </c>
      <c r="D985" s="4">
        <f t="shared" si="88"/>
        <v>-0.21389192713122185</v>
      </c>
      <c r="E985" s="4">
        <f t="shared" si="89"/>
        <v>1.1327998445252205E-07</v>
      </c>
      <c r="F985" s="4">
        <f t="shared" si="90"/>
        <v>-0.02006018543162824</v>
      </c>
      <c r="G985" s="4">
        <f t="shared" si="91"/>
        <v>1.1555239644546254E-07</v>
      </c>
      <c r="H985" s="4"/>
      <c r="I985" s="4"/>
    </row>
    <row r="986" spans="1:9" ht="12.75">
      <c r="A986" s="5">
        <f t="shared" si="85"/>
        <v>0.22000000000000006</v>
      </c>
      <c r="B986" s="4">
        <f t="shared" si="84"/>
        <v>1.4181070218380613E-07</v>
      </c>
      <c r="C986" s="4">
        <f t="shared" si="87"/>
        <v>1.4308185246054974E-07</v>
      </c>
      <c r="D986" s="4">
        <f t="shared" si="88"/>
        <v>-0.21389192666179824</v>
      </c>
      <c r="E986" s="4">
        <f t="shared" si="89"/>
        <v>1.402680601217225E-07</v>
      </c>
      <c r="F986" s="4">
        <f t="shared" si="90"/>
        <v>-0.020060167443297416</v>
      </c>
      <c r="G986" s="4">
        <f t="shared" si="91"/>
        <v>1.4308185246054974E-07</v>
      </c>
      <c r="H986" s="4"/>
      <c r="I986" s="4"/>
    </row>
    <row r="987" spans="1:9" ht="12.75">
      <c r="A987" s="5">
        <f t="shared" si="85"/>
        <v>0.23000000000000007</v>
      </c>
      <c r="B987" s="4">
        <f t="shared" si="84"/>
        <v>1.759058134616342E-07</v>
      </c>
      <c r="C987" s="4">
        <f t="shared" si="87"/>
        <v>1.771699615658565E-07</v>
      </c>
      <c r="D987" s="4">
        <f t="shared" si="88"/>
        <v>-0.21389192608053875</v>
      </c>
      <c r="E987" s="4">
        <f t="shared" si="89"/>
        <v>1.736858118969323E-07</v>
      </c>
      <c r="F987" s="4">
        <f t="shared" si="90"/>
        <v>-0.020060145169427557</v>
      </c>
      <c r="G987" s="4">
        <f t="shared" si="91"/>
        <v>1.771699615658565E-07</v>
      </c>
      <c r="H987" s="4"/>
      <c r="I987" s="4"/>
    </row>
    <row r="988" spans="1:9" ht="12.75">
      <c r="A988" s="5">
        <f t="shared" si="85"/>
        <v>0.24000000000000007</v>
      </c>
      <c r="B988" s="4">
        <f t="shared" si="84"/>
        <v>2.1812384353804665E-07</v>
      </c>
      <c r="C988" s="4">
        <f t="shared" si="87"/>
        <v>2.1937925250072703E-07</v>
      </c>
      <c r="D988" s="4">
        <f t="shared" si="88"/>
        <v>-0.2138919253607945</v>
      </c>
      <c r="E988" s="4">
        <f t="shared" si="89"/>
        <v>2.1506504229032295E-07</v>
      </c>
      <c r="F988" s="4">
        <f t="shared" si="90"/>
        <v>-0.02006011758906112</v>
      </c>
      <c r="G988" s="4">
        <f t="shared" si="91"/>
        <v>2.1937925250072703E-07</v>
      </c>
      <c r="H988" s="4"/>
      <c r="I988" s="4"/>
    </row>
    <row r="989" spans="1:9" ht="12.75">
      <c r="A989" s="5">
        <f t="shared" si="85"/>
        <v>0.25000000000000006</v>
      </c>
      <c r="B989" s="4">
        <f t="shared" si="84"/>
        <v>2.704000202898714E-07</v>
      </c>
      <c r="C989" s="4">
        <f t="shared" si="87"/>
        <v>2.7164450266068505E-07</v>
      </c>
      <c r="D989" s="4">
        <f t="shared" si="88"/>
        <v>-0.21389192446958205</v>
      </c>
      <c r="E989" s="4">
        <f t="shared" si="89"/>
        <v>2.6630248303120586E-07</v>
      </c>
      <c r="F989" s="4">
        <f t="shared" si="90"/>
        <v>-0.02006008343799337</v>
      </c>
      <c r="G989" s="4">
        <f t="shared" si="91"/>
        <v>2.7164450266068505E-07</v>
      </c>
      <c r="H989" s="4"/>
      <c r="I989" s="4"/>
    </row>
    <row r="990" spans="1:9" ht="12.75">
      <c r="A990" s="5">
        <f t="shared" si="85"/>
        <v>0.26000000000000006</v>
      </c>
      <c r="B990" s="4">
        <f t="shared" si="84"/>
        <v>3.351306259302056E-07</v>
      </c>
      <c r="C990" s="4">
        <f t="shared" si="87"/>
        <v>3.363614169047664E-07</v>
      </c>
      <c r="D990" s="4">
        <f t="shared" si="88"/>
        <v>-0.21389192336606655</v>
      </c>
      <c r="E990" s="4">
        <f t="shared" si="89"/>
        <v>3.297467305311245E-07</v>
      </c>
      <c r="F990" s="4">
        <f t="shared" si="90"/>
        <v>-0.020060041150887997</v>
      </c>
      <c r="G990" s="4">
        <f t="shared" si="91"/>
        <v>3.363614169047664E-07</v>
      </c>
      <c r="H990" s="4"/>
      <c r="I990" s="4"/>
    </row>
    <row r="991" spans="1:9" ht="12.75">
      <c r="A991" s="5">
        <f t="shared" si="85"/>
        <v>0.2700000000000001</v>
      </c>
      <c r="B991" s="4">
        <f t="shared" si="84"/>
        <v>4.15282839938821E-07</v>
      </c>
      <c r="C991" s="4">
        <f t="shared" si="87"/>
        <v>4.164964298354237E-07</v>
      </c>
      <c r="D991" s="4">
        <f t="shared" si="88"/>
        <v>-0.21389192199964668</v>
      </c>
      <c r="E991" s="4">
        <f t="shared" si="89"/>
        <v>4.083058897290894E-07</v>
      </c>
      <c r="F991" s="4">
        <f t="shared" si="90"/>
        <v>-0.020059988789494554</v>
      </c>
      <c r="G991" s="4">
        <f t="shared" si="91"/>
        <v>4.164964298354237E-07</v>
      </c>
      <c r="H991" s="4"/>
      <c r="I991" s="4"/>
    </row>
    <row r="992" spans="1:9" ht="12.75">
      <c r="A992" s="5">
        <f t="shared" si="85"/>
        <v>0.2800000000000001</v>
      </c>
      <c r="B992" s="4">
        <f t="shared" si="84"/>
        <v>5.145307512928255E-07</v>
      </c>
      <c r="C992" s="4">
        <f t="shared" si="87"/>
        <v>5.157226621358084E-07</v>
      </c>
      <c r="D992" s="4">
        <f t="shared" si="88"/>
        <v>-0.21389192030770943</v>
      </c>
      <c r="E992" s="4">
        <f t="shared" si="89"/>
        <v>5.055808581403044E-07</v>
      </c>
      <c r="F992" s="4">
        <f t="shared" si="90"/>
        <v>-0.02005992395386258</v>
      </c>
      <c r="G992" s="4">
        <f t="shared" si="91"/>
        <v>5.157226621358084E-07</v>
      </c>
      <c r="H992" s="4"/>
      <c r="I992" s="4"/>
    </row>
    <row r="993" spans="1:9" ht="12.75">
      <c r="A993" s="5">
        <f t="shared" si="85"/>
        <v>0.2900000000000001</v>
      </c>
      <c r="B993" s="4">
        <f t="shared" si="84"/>
        <v>6.374237746480319E-07</v>
      </c>
      <c r="C993" s="4">
        <f t="shared" si="87"/>
        <v>6.385882590197141E-07</v>
      </c>
      <c r="D993" s="4">
        <f t="shared" si="88"/>
        <v>-0.2138919182127097</v>
      </c>
      <c r="E993" s="4">
        <f t="shared" si="89"/>
        <v>6.260303559431478E-07</v>
      </c>
      <c r="F993" s="4">
        <f t="shared" si="90"/>
        <v>-0.02005984367233893</v>
      </c>
      <c r="G993" s="4">
        <f t="shared" si="91"/>
        <v>6.385882590197141E-07</v>
      </c>
      <c r="H993" s="4"/>
      <c r="I993" s="4"/>
    </row>
    <row r="994" spans="1:9" ht="12.75">
      <c r="A994" s="5">
        <f t="shared" si="85"/>
        <v>0.3000000000000001</v>
      </c>
      <c r="B994" s="4">
        <f t="shared" si="84"/>
        <v>7.895951904828091E-07</v>
      </c>
      <c r="C994" s="4">
        <f t="shared" si="87"/>
        <v>7.907248210595562E-07</v>
      </c>
      <c r="D994" s="4">
        <f t="shared" si="88"/>
        <v>-0.21389191561864251</v>
      </c>
      <c r="E994" s="4">
        <f t="shared" si="89"/>
        <v>7.751752611383864E-07</v>
      </c>
      <c r="F994" s="4">
        <f t="shared" si="90"/>
        <v>-0.020059744265456203</v>
      </c>
      <c r="G994" s="4">
        <f t="shared" si="91"/>
        <v>7.907248210595562E-07</v>
      </c>
      <c r="H994" s="4"/>
      <c r="I994" s="4"/>
    </row>
    <row r="995" spans="1:9" ht="12.75">
      <c r="A995" s="5">
        <f t="shared" si="85"/>
        <v>0.3100000000000001</v>
      </c>
      <c r="B995" s="4">
        <f t="shared" si="84"/>
        <v>9.780203684543118E-07</v>
      </c>
      <c r="C995" s="4">
        <f t="shared" si="87"/>
        <v>9.791054721513697E-07</v>
      </c>
      <c r="D995" s="4">
        <f t="shared" si="88"/>
        <v>-0.21389191240662342</v>
      </c>
      <c r="E995" s="4">
        <f t="shared" si="89"/>
        <v>9.59851607443171E-07</v>
      </c>
      <c r="F995" s="4">
        <f t="shared" si="90"/>
        <v>-0.020059621177349385</v>
      </c>
      <c r="G995" s="4">
        <f t="shared" si="91"/>
        <v>9.791054721513697E-07</v>
      </c>
      <c r="H995" s="4"/>
      <c r="I995" s="4"/>
    </row>
    <row r="996" spans="1:9" ht="12.75">
      <c r="A996" s="5">
        <f t="shared" si="85"/>
        <v>0.3200000000000001</v>
      </c>
      <c r="B996" s="4">
        <f t="shared" si="84"/>
        <v>1.2113365106405772E-06</v>
      </c>
      <c r="C996" s="4">
        <f t="shared" si="87"/>
        <v>1.2123643796333654E-06</v>
      </c>
      <c r="D996" s="4">
        <f t="shared" si="88"/>
        <v>-0.21389190842947414</v>
      </c>
      <c r="E996" s="4">
        <f t="shared" si="89"/>
        <v>1.1885238285178317E-06</v>
      </c>
      <c r="F996" s="4">
        <f t="shared" si="90"/>
        <v>-0.020059468767055222</v>
      </c>
      <c r="G996" s="4">
        <f t="shared" si="91"/>
        <v>1.2123643796333654E-06</v>
      </c>
      <c r="H996" s="4"/>
      <c r="I996" s="4"/>
    </row>
    <row r="997" spans="1:9" ht="12.75">
      <c r="A997" s="5">
        <f t="shared" si="85"/>
        <v>0.3300000000000001</v>
      </c>
      <c r="B997" s="4">
        <f t="shared" si="84"/>
        <v>1.500238571345621E-06</v>
      </c>
      <c r="C997" s="4">
        <f t="shared" si="87"/>
        <v>1.5011923507253741E-06</v>
      </c>
      <c r="D997" s="4">
        <f t="shared" si="88"/>
        <v>-0.2138919035049618</v>
      </c>
      <c r="E997" s="4">
        <f t="shared" si="89"/>
        <v>1.4716725865272595E-06</v>
      </c>
      <c r="F997" s="4">
        <f t="shared" si="90"/>
        <v>-0.020059280050215733</v>
      </c>
      <c r="G997" s="4">
        <f t="shared" si="91"/>
        <v>1.5011923507253741E-06</v>
      </c>
      <c r="H997" s="4"/>
      <c r="I997" s="4"/>
    </row>
    <row r="998" spans="1:9" ht="12.75">
      <c r="A998" s="5">
        <f t="shared" si="85"/>
        <v>0.34000000000000014</v>
      </c>
      <c r="B998" s="4">
        <f t="shared" si="84"/>
        <v>1.8579695019941675E-06</v>
      </c>
      <c r="C998" s="4">
        <f t="shared" si="87"/>
        <v>1.8588266048331645E-06</v>
      </c>
      <c r="D998" s="4">
        <f t="shared" si="88"/>
        <v>-0.21389189740747838</v>
      </c>
      <c r="E998" s="4">
        <f t="shared" si="89"/>
        <v>1.8222749308315786E-06</v>
      </c>
      <c r="F998" s="4">
        <f t="shared" si="90"/>
        <v>-0.020059046379248713</v>
      </c>
      <c r="G998" s="4">
        <f t="shared" si="91"/>
        <v>1.8588266048331645E-06</v>
      </c>
      <c r="H998" s="4"/>
      <c r="I998" s="4"/>
    </row>
    <row r="999" spans="1:9" ht="12.75">
      <c r="A999" s="5">
        <f t="shared" si="85"/>
        <v>0.35000000000000014</v>
      </c>
      <c r="B999" s="4">
        <f t="shared" si="84"/>
        <v>2.300927293400602E-06</v>
      </c>
      <c r="C999" s="4">
        <f t="shared" si="87"/>
        <v>2.301657119971289E-06</v>
      </c>
      <c r="D999" s="4">
        <f t="shared" si="88"/>
        <v>-0.21389188985770957</v>
      </c>
      <c r="E999" s="4">
        <f t="shared" si="89"/>
        <v>2.256398747940706E-06</v>
      </c>
      <c r="F999" s="4">
        <f t="shared" si="90"/>
        <v>-0.020058757047518583</v>
      </c>
      <c r="G999" s="4">
        <f t="shared" si="91"/>
        <v>2.301657119971289E-06</v>
      </c>
      <c r="H999" s="4"/>
      <c r="I999" s="4"/>
    </row>
    <row r="1000" spans="1:9" ht="12.75">
      <c r="A1000" s="5">
        <f t="shared" si="85"/>
        <v>0.36000000000000015</v>
      </c>
      <c r="B1000" s="4">
        <f t="shared" si="84"/>
        <v>2.8494166415594173E-06</v>
      </c>
      <c r="C1000" s="4">
        <f t="shared" si="87"/>
        <v>2.8499772672764542E-06</v>
      </c>
      <c r="D1000" s="4">
        <f t="shared" si="88"/>
        <v>-0.21389188050986263</v>
      </c>
      <c r="E1000" s="4">
        <f t="shared" si="89"/>
        <v>2.7939386768379385E-06</v>
      </c>
      <c r="F1000" s="4">
        <f t="shared" si="90"/>
        <v>-0.020058398799424282</v>
      </c>
      <c r="G1000" s="4">
        <f t="shared" si="91"/>
        <v>2.8499772672764542E-06</v>
      </c>
      <c r="H1000" s="4"/>
      <c r="I1000" s="4"/>
    </row>
    <row r="1001" spans="1:9" ht="12.75">
      <c r="A1001" s="5">
        <f t="shared" si="85"/>
        <v>0.37000000000000016</v>
      </c>
      <c r="B1001" s="4">
        <f t="shared" si="84"/>
        <v>3.5285796924868754E-06</v>
      </c>
      <c r="C1001" s="4">
        <f t="shared" si="87"/>
        <v>3.5289130188092292E-06</v>
      </c>
      <c r="D1001" s="4">
        <f t="shared" si="88"/>
        <v>-0.2138918689358782</v>
      </c>
      <c r="E1001" s="4">
        <f t="shared" si="89"/>
        <v>3.4595271085180273E-06</v>
      </c>
      <c r="F1001" s="4">
        <f t="shared" si="90"/>
        <v>-0.02005795522404341</v>
      </c>
      <c r="G1001" s="4">
        <f t="shared" si="91"/>
        <v>3.5289130188092292E-06</v>
      </c>
      <c r="H1001" s="4"/>
      <c r="I1001" s="4"/>
    </row>
    <row r="1002" spans="1:9" ht="12.75">
      <c r="A1002" s="5">
        <f t="shared" si="85"/>
        <v>0.38000000000000017</v>
      </c>
      <c r="B1002" s="4">
        <f t="shared" si="84"/>
        <v>4.369548530429619E-06</v>
      </c>
      <c r="C1002" s="4">
        <f t="shared" si="87"/>
        <v>4.3695731338756325E-06</v>
      </c>
      <c r="D1002" s="4">
        <f t="shared" si="88"/>
        <v>-0.21389185460589388</v>
      </c>
      <c r="E1002" s="4">
        <f t="shared" si="89"/>
        <v>4.283661853133625E-06</v>
      </c>
      <c r="F1002" s="4">
        <f t="shared" si="90"/>
        <v>-0.020057406004905687</v>
      </c>
      <c r="G1002" s="4">
        <f t="shared" si="91"/>
        <v>4.3695731338756325E-06</v>
      </c>
      <c r="H1002" s="4"/>
      <c r="I1002" s="4"/>
    </row>
    <row r="1003" spans="1:9" ht="12.75">
      <c r="A1003" s="5">
        <f t="shared" si="85"/>
        <v>0.3900000000000002</v>
      </c>
      <c r="B1003" s="4">
        <f t="shared" si="84"/>
        <v>5.410872238227005E-06</v>
      </c>
      <c r="C1003" s="4">
        <f t="shared" si="87"/>
        <v>5.4104727580246535E-06</v>
      </c>
      <c r="D1003" s="4">
        <f t="shared" si="88"/>
        <v>-0.2138918368640681</v>
      </c>
      <c r="E1003" s="4">
        <f t="shared" si="89"/>
        <v>5.304101896279088E-06</v>
      </c>
      <c r="F1003" s="4">
        <f t="shared" si="90"/>
        <v>-0.020056725991761226</v>
      </c>
      <c r="G1003" s="4">
        <f t="shared" si="91"/>
        <v>5.4104727580246535E-06</v>
      </c>
      <c r="H1003" s="4"/>
      <c r="I1003" s="4"/>
    </row>
    <row r="1004" spans="1:9" ht="12.75">
      <c r="A1004" s="5">
        <f t="shared" si="85"/>
        <v>0.4000000000000002</v>
      </c>
      <c r="B1004" s="4">
        <f t="shared" si="84"/>
        <v>6.700283944698258E-06</v>
      </c>
      <c r="C1004" s="4">
        <f t="shared" si="87"/>
        <v>6.699295247830894E-06</v>
      </c>
      <c r="D1004" s="4">
        <f t="shared" si="88"/>
        <v>-0.21389181489870523</v>
      </c>
      <c r="E1004" s="4">
        <f t="shared" si="89"/>
        <v>6.5675948113094876E-06</v>
      </c>
      <c r="F1004" s="4">
        <f t="shared" si="90"/>
        <v>-0.02005588405240033</v>
      </c>
      <c r="G1004" s="4">
        <f t="shared" si="91"/>
        <v>6.699295247830894E-06</v>
      </c>
      <c r="H1004" s="4"/>
      <c r="I1004" s="4"/>
    </row>
    <row r="1005" spans="1:9" ht="12.75">
      <c r="A1005" s="5">
        <f t="shared" si="85"/>
        <v>0.4100000000000002</v>
      </c>
      <c r="B1005" s="4">
        <f t="shared" si="84"/>
        <v>8.296888858555268E-06</v>
      </c>
      <c r="C1005" s="4">
        <f t="shared" si="87"/>
        <v>8.295072302544175E-06</v>
      </c>
      <c r="D1005" s="4">
        <f t="shared" si="88"/>
        <v>-0.21389178770536077</v>
      </c>
      <c r="E1005" s="4">
        <f t="shared" si="89"/>
        <v>8.132014377401433E-06</v>
      </c>
      <c r="F1005" s="4">
        <f t="shared" si="90"/>
        <v>-0.020054841652829225</v>
      </c>
      <c r="G1005" s="4">
        <f t="shared" si="91"/>
        <v>8.295072302544175E-06</v>
      </c>
      <c r="H1005" s="4"/>
      <c r="I1005" s="4"/>
    </row>
    <row r="1006" spans="1:9" ht="12.75">
      <c r="A1006" s="5">
        <f t="shared" si="85"/>
        <v>0.4200000000000002</v>
      </c>
      <c r="B1006" s="4">
        <f t="shared" si="84"/>
        <v>1.027387358589936E-05</v>
      </c>
      <c r="C1006" s="4">
        <f t="shared" si="87"/>
        <v>1.0270881297000277E-05</v>
      </c>
      <c r="D1006" s="4">
        <f t="shared" si="88"/>
        <v>-0.2138917540412173</v>
      </c>
      <c r="E1006" s="4">
        <f t="shared" si="89"/>
        <v>1.006900541949849E-05</v>
      </c>
      <c r="F1006" s="4">
        <f t="shared" si="90"/>
        <v>-0.02005355110189555</v>
      </c>
      <c r="G1006" s="4">
        <f t="shared" si="91"/>
        <v>1.0270881297000277E-05</v>
      </c>
      <c r="H1006" s="4"/>
      <c r="I1006" s="4"/>
    </row>
    <row r="1007" spans="1:9" ht="12.75">
      <c r="A1007" s="5">
        <f t="shared" si="85"/>
        <v>0.4300000000000002</v>
      </c>
      <c r="B1007" s="4">
        <f t="shared" si="84"/>
        <v>1.2721860923424135E-05</v>
      </c>
      <c r="C1007" s="4">
        <f t="shared" si="87"/>
        <v>1.271718186459483E-05</v>
      </c>
      <c r="D1007" s="4">
        <f t="shared" si="88"/>
        <v>-0.21389171236883087</v>
      </c>
      <c r="E1007" s="4">
        <f t="shared" si="89"/>
        <v>1.2467255620683972E-05</v>
      </c>
      <c r="F1007" s="4">
        <f t="shared" si="90"/>
        <v>-0.02005195338209731</v>
      </c>
      <c r="G1007" s="4">
        <f t="shared" si="91"/>
        <v>1.271718186459483E-05</v>
      </c>
      <c r="H1007" s="4"/>
      <c r="I1007" s="4"/>
    </row>
    <row r="1008" spans="1:9" ht="12.75">
      <c r="A1008" s="5">
        <f t="shared" si="85"/>
        <v>0.4400000000000002</v>
      </c>
      <c r="B1008" s="4">
        <f t="shared" si="84"/>
        <v>1.5753063907340096E-05</v>
      </c>
      <c r="C1008" s="4">
        <f t="shared" si="87"/>
        <v>1.574594223409044E-05</v>
      </c>
      <c r="D1008" s="4">
        <f t="shared" si="88"/>
        <v>-0.21389166078668254</v>
      </c>
      <c r="E1008" s="4">
        <f t="shared" si="89"/>
        <v>1.543654200694869E-05</v>
      </c>
      <c r="F1008" s="4">
        <f t="shared" si="90"/>
        <v>-0.020049975470204373</v>
      </c>
      <c r="G1008" s="4">
        <f t="shared" si="91"/>
        <v>1.574594223409044E-05</v>
      </c>
      <c r="H1008" s="4"/>
      <c r="I1008" s="4"/>
    </row>
    <row r="1009" spans="1:9" ht="12.75">
      <c r="A1009" s="5">
        <f t="shared" si="85"/>
        <v>0.45000000000000023</v>
      </c>
      <c r="B1009" s="4">
        <f t="shared" si="84"/>
        <v>1.9506429535036235E-05</v>
      </c>
      <c r="C1009" s="4">
        <f t="shared" si="87"/>
        <v>1.949574072814399E-05</v>
      </c>
      <c r="D1009" s="4">
        <f t="shared" si="88"/>
        <v>-0.21389159694362547</v>
      </c>
      <c r="E1009" s="4">
        <f t="shared" si="89"/>
        <v>1.9112734104612422E-05</v>
      </c>
      <c r="F1009" s="4">
        <f t="shared" si="90"/>
        <v>-0.02004752702959678</v>
      </c>
      <c r="G1009" s="4">
        <f t="shared" si="91"/>
        <v>1.949574072814399E-05</v>
      </c>
      <c r="H1009" s="4"/>
      <c r="I1009" s="4"/>
    </row>
    <row r="1010" spans="1:9" ht="12.75">
      <c r="A1010" s="5">
        <f t="shared" si="85"/>
        <v>0.46000000000000024</v>
      </c>
      <c r="B1010" s="4">
        <f t="shared" si="84"/>
        <v>2.4154007941999657E-05</v>
      </c>
      <c r="C1010" s="4">
        <f t="shared" si="87"/>
        <v>2.4138070546777687E-05</v>
      </c>
      <c r="D1010" s="4">
        <f t="shared" si="88"/>
        <v>-0.21389151793358607</v>
      </c>
      <c r="E1010" s="4">
        <f t="shared" si="89"/>
        <v>2.3663977772074553E-05</v>
      </c>
      <c r="F1010" s="4">
        <f t="shared" si="90"/>
        <v>-0.02004449633009031</v>
      </c>
      <c r="G1010" s="4">
        <f t="shared" si="91"/>
        <v>2.4138070546777687E-05</v>
      </c>
      <c r="H1010" s="4"/>
      <c r="I1010" s="4"/>
    </row>
    <row r="1011" spans="1:9" ht="12.75">
      <c r="A1011" s="5">
        <f t="shared" si="85"/>
        <v>0.47000000000000025</v>
      </c>
      <c r="B1011" s="4">
        <f t="shared" si="84"/>
        <v>2.990883899002921E-05</v>
      </c>
      <c r="C1011" s="4">
        <f t="shared" si="87"/>
        <v>2.9885128080582547E-05</v>
      </c>
      <c r="D1011" s="4">
        <f t="shared" si="88"/>
        <v>-0.21389142016611018</v>
      </c>
      <c r="E1011" s="4">
        <f t="shared" si="89"/>
        <v>2.929833499650205E-05</v>
      </c>
      <c r="F1011" s="4">
        <f t="shared" si="90"/>
        <v>-0.02004074521938648</v>
      </c>
      <c r="G1011" s="4">
        <f t="shared" si="91"/>
        <v>2.9885128080582547E-05</v>
      </c>
      <c r="H1011" s="4"/>
      <c r="I1011" s="4"/>
    </row>
    <row r="1012" spans="1:9" ht="12.75">
      <c r="A1012" s="5">
        <f t="shared" si="85"/>
        <v>0.48000000000000026</v>
      </c>
      <c r="B1012" s="4">
        <f t="shared" si="84"/>
        <v>3.703471777923789E-05</v>
      </c>
      <c r="C1012" s="4">
        <f t="shared" si="87"/>
        <v>3.699942836213516E-05</v>
      </c>
      <c r="D1012" s="4">
        <f t="shared" si="88"/>
        <v>-0.21389129920752836</v>
      </c>
      <c r="E1012" s="4">
        <f t="shared" si="89"/>
        <v>3.62732173567649E-05</v>
      </c>
      <c r="F1012" s="4">
        <f t="shared" si="90"/>
        <v>-0.0200361029326821</v>
      </c>
      <c r="G1012" s="4">
        <f t="shared" si="91"/>
        <v>3.699942836213516E-05</v>
      </c>
      <c r="H1012" s="4"/>
      <c r="I1012" s="4"/>
    </row>
    <row r="1013" spans="1:9" ht="12.75">
      <c r="A1013" s="5">
        <f t="shared" si="85"/>
        <v>0.49000000000000027</v>
      </c>
      <c r="B1013" s="4">
        <f t="shared" si="84"/>
        <v>4.585828672412996E-05</v>
      </c>
      <c r="C1013" s="4">
        <f t="shared" si="87"/>
        <v>4.580566793233556E-05</v>
      </c>
      <c r="D1013" s="4">
        <f t="shared" si="88"/>
        <v>-0.21389114958656563</v>
      </c>
      <c r="E1013" s="4">
        <f t="shared" si="89"/>
        <v>4.490702646030482E-05</v>
      </c>
      <c r="F1013" s="4">
        <f t="shared" si="90"/>
        <v>-0.020030358482838295</v>
      </c>
      <c r="G1013" s="4">
        <f t="shared" si="91"/>
        <v>4.580566793233556E-05</v>
      </c>
      <c r="H1013" s="4"/>
      <c r="I1013" s="4"/>
    </row>
    <row r="1014" spans="1:9" ht="12.75">
      <c r="A1014" s="5">
        <f t="shared" si="85"/>
        <v>0.5000000000000002</v>
      </c>
      <c r="B1014" s="4">
        <f t="shared" si="84"/>
        <v>5.678400848116665E-05</v>
      </c>
      <c r="C1014" s="4">
        <f t="shared" si="87"/>
        <v>5.67053476060857E-05</v>
      </c>
      <c r="D1014" s="4">
        <f t="shared" si="88"/>
        <v>-0.21389096455695977</v>
      </c>
      <c r="E1014" s="4">
        <f t="shared" si="89"/>
        <v>5.559350573303421E-05</v>
      </c>
      <c r="F1014" s="4">
        <f t="shared" si="90"/>
        <v>-0.020023251322069058</v>
      </c>
      <c r="G1014" s="4">
        <f t="shared" si="91"/>
        <v>5.67053476060857E-05</v>
      </c>
      <c r="H1014" s="4"/>
      <c r="I1014" s="4"/>
    </row>
    <row r="1015" spans="1:9" ht="12.75">
      <c r="A1015" s="5">
        <f t="shared" si="85"/>
        <v>0.5100000000000002</v>
      </c>
      <c r="B1015" s="4">
        <f t="shared" si="84"/>
        <v>7.03127060702855E-05</v>
      </c>
      <c r="C1015" s="4">
        <f t="shared" si="87"/>
        <v>7.019477765611267E-05</v>
      </c>
      <c r="D1015" s="4">
        <f t="shared" si="88"/>
        <v>-0.21389073580881401</v>
      </c>
      <c r="E1015" s="4">
        <f t="shared" si="89"/>
        <v>6.881941683740373E-05</v>
      </c>
      <c r="F1015" s="4">
        <f t="shared" si="90"/>
        <v>-0.020014459907780946</v>
      </c>
      <c r="G1015" s="4">
        <f t="shared" si="91"/>
        <v>7.019477765611267E-05</v>
      </c>
      <c r="H1015" s="4"/>
      <c r="I1015" s="4"/>
    </row>
    <row r="1016" spans="1:9" ht="12.75">
      <c r="A1016" s="5">
        <f t="shared" si="85"/>
        <v>0.5200000000000002</v>
      </c>
      <c r="B1016" s="4">
        <f t="shared" si="84"/>
        <v>8.706452004906931E-05</v>
      </c>
      <c r="C1016" s="4">
        <f t="shared" si="87"/>
        <v>8.6887217906562E-05</v>
      </c>
      <c r="D1016" s="4">
        <f t="shared" si="88"/>
        <v>-0.21389045311897448</v>
      </c>
      <c r="E1016" s="4">
        <f t="shared" si="89"/>
        <v>8.518628295953065E-05</v>
      </c>
      <c r="F1016" s="4">
        <f t="shared" si="90"/>
        <v>-0.02000358774075295</v>
      </c>
      <c r="G1016" s="4">
        <f t="shared" si="91"/>
        <v>8.6887217906562E-05</v>
      </c>
      <c r="H1016" s="4"/>
      <c r="I1016" s="4"/>
    </row>
    <row r="1017" spans="1:9" ht="12.75">
      <c r="A1017" s="5">
        <f t="shared" si="85"/>
        <v>0.5300000000000002</v>
      </c>
      <c r="B1017" s="4">
        <f t="shared" si="84"/>
        <v>0.00010780733507107744</v>
      </c>
      <c r="C1017" s="4">
        <f t="shared" si="87"/>
        <v>0.0001075400566798365</v>
      </c>
      <c r="D1017" s="4">
        <f t="shared" si="88"/>
        <v>-0.21389010393016505</v>
      </c>
      <c r="E1017" s="4">
        <f t="shared" si="89"/>
        <v>0.00010543709201049924</v>
      </c>
      <c r="F1017" s="4">
        <f t="shared" si="90"/>
        <v>-0.019990146375921114</v>
      </c>
      <c r="G1017" s="4">
        <f t="shared" si="91"/>
        <v>0.0001075400566798365</v>
      </c>
      <c r="H1017" s="4"/>
      <c r="I1017" s="4"/>
    </row>
    <row r="1018" spans="1:9" ht="12.75">
      <c r="A1018" s="5">
        <f t="shared" si="85"/>
        <v>0.5400000000000003</v>
      </c>
      <c r="B1018" s="4">
        <f t="shared" si="84"/>
        <v>0.00013349197887037995</v>
      </c>
      <c r="C1018" s="4">
        <f t="shared" si="87"/>
        <v>0.00013308810578750366</v>
      </c>
      <c r="D1018" s="4">
        <f t="shared" si="88"/>
        <v>-0.21388967284796578</v>
      </c>
      <c r="E1018" s="4">
        <f t="shared" si="89"/>
        <v>0.00013048902611827905</v>
      </c>
      <c r="F1018" s="4">
        <f t="shared" si="90"/>
        <v>-0.01997353483954356</v>
      </c>
      <c r="G1018" s="4">
        <f t="shared" si="91"/>
        <v>0.00013308810578750366</v>
      </c>
      <c r="H1018" s="4"/>
      <c r="I1018" s="4"/>
    </row>
    <row r="1019" spans="1:9" ht="12.75">
      <c r="A1019" s="5">
        <f t="shared" si="85"/>
        <v>0.5500000000000003</v>
      </c>
      <c r="B1019" s="4">
        <f t="shared" si="84"/>
        <v>0.00016529580715487805</v>
      </c>
      <c r="C1019" s="4">
        <f t="shared" si="87"/>
        <v>0.00016468428185556779</v>
      </c>
      <c r="D1019" s="4">
        <f t="shared" si="88"/>
        <v>-0.21388914104530343</v>
      </c>
      <c r="E1019" s="4">
        <f t="shared" si="89"/>
        <v>0.00016147347828709464</v>
      </c>
      <c r="F1019" s="4">
        <f t="shared" si="90"/>
        <v>-0.019953014830402793</v>
      </c>
      <c r="G1019" s="4">
        <f t="shared" si="91"/>
        <v>0.00016468428185556779</v>
      </c>
      <c r="H1019" s="4"/>
      <c r="I1019" s="4"/>
    </row>
    <row r="1020" spans="1:9" ht="12.75">
      <c r="A1020" s="5">
        <f t="shared" si="85"/>
        <v>0.5600000000000003</v>
      </c>
      <c r="B1020" s="4">
        <f t="shared" si="84"/>
        <v>0.00020467667229178565</v>
      </c>
      <c r="C1020" s="4">
        <f t="shared" si="87"/>
        <v>0.00020374915143202502</v>
      </c>
      <c r="D1020" s="4">
        <f t="shared" si="88"/>
        <v>-0.21388848556622264</v>
      </c>
      <c r="E1020" s="4">
        <f t="shared" si="89"/>
        <v>0.00019978482786841206</v>
      </c>
      <c r="F1020" s="4">
        <f t="shared" si="90"/>
        <v>-0.01992768105203524</v>
      </c>
      <c r="G1020" s="4">
        <f t="shared" si="91"/>
        <v>0.00020374915143202502</v>
      </c>
      <c r="H1020" s="4"/>
      <c r="I1020" s="4"/>
    </row>
    <row r="1021" spans="1:9" ht="12.75">
      <c r="A1021" s="5">
        <f t="shared" si="85"/>
        <v>0.5700000000000003</v>
      </c>
      <c r="B1021" s="4">
        <f t="shared" si="84"/>
        <v>0.00025343974965021863</v>
      </c>
      <c r="C1021" s="4">
        <f t="shared" si="87"/>
        <v>0.00025203102652646516</v>
      </c>
      <c r="D1021" s="4">
        <f t="shared" si="88"/>
        <v>-0.21388767852539203</v>
      </c>
      <c r="E1021" s="4">
        <f t="shared" si="89"/>
        <v>0.0002471396628261001</v>
      </c>
      <c r="F1021" s="4">
        <f t="shared" si="90"/>
        <v>-0.01989642604112518</v>
      </c>
      <c r="G1021" s="4">
        <f t="shared" si="91"/>
        <v>0.00025203102652646516</v>
      </c>
      <c r="H1021" s="4"/>
      <c r="I1021" s="4"/>
    </row>
    <row r="1022" spans="1:9" ht="12.75">
      <c r="A1022" s="5">
        <f t="shared" si="85"/>
        <v>0.5800000000000003</v>
      </c>
      <c r="B1022" s="4">
        <f t="shared" si="84"/>
        <v>0.0003138202848466388</v>
      </c>
      <c r="C1022" s="4">
        <f t="shared" si="87"/>
        <v>0.0003116784868275733</v>
      </c>
      <c r="D1022" s="4">
        <f t="shared" si="88"/>
        <v>-0.21388668620849316</v>
      </c>
      <c r="E1022" s="4">
        <f t="shared" si="89"/>
        <v>0.00030564833892140515</v>
      </c>
      <c r="F1022" s="4">
        <f t="shared" si="90"/>
        <v>-0.01985789896133383</v>
      </c>
      <c r="G1022" s="4">
        <f t="shared" si="91"/>
        <v>0.0003116784868275733</v>
      </c>
      <c r="H1022" s="4"/>
      <c r="I1022" s="4"/>
    </row>
    <row r="1023" spans="1:9" ht="12.75">
      <c r="A1023" s="5">
        <f t="shared" si="85"/>
        <v>0.5900000000000003</v>
      </c>
      <c r="B1023" s="4">
        <f t="shared" si="84"/>
        <v>0.00038858605493550434</v>
      </c>
      <c r="C1023" s="4">
        <f t="shared" si="87"/>
        <v>0.0003853273388068387</v>
      </c>
      <c r="D1023" s="4">
        <f t="shared" si="88"/>
        <v>-0.2138854680935509</v>
      </c>
      <c r="E1023" s="4">
        <f t="shared" si="89"/>
        <v>0.0003779009204495056</v>
      </c>
      <c r="F1023" s="4">
        <f t="shared" si="90"/>
        <v>-0.01981045807516324</v>
      </c>
      <c r="G1023" s="4">
        <f t="shared" si="91"/>
        <v>0.0003853273388068387</v>
      </c>
      <c r="H1023" s="4"/>
      <c r="I1023" s="4"/>
    </row>
    <row r="1024" spans="1:9" ht="12.75">
      <c r="A1024" s="5">
        <f t="shared" si="85"/>
        <v>0.6000000000000003</v>
      </c>
      <c r="B1024" s="4">
        <f t="shared" si="84"/>
        <v>0.0004811642402529546</v>
      </c>
      <c r="C1024" s="4">
        <f t="shared" si="87"/>
        <v>0.0004762040435753792</v>
      </c>
      <c r="D1024" s="4">
        <f t="shared" si="88"/>
        <v>-0.21388397583689311</v>
      </c>
      <c r="E1024" s="4">
        <f t="shared" si="89"/>
        <v>0.00046706960072394256</v>
      </c>
      <c r="F1024" s="4">
        <f t="shared" si="90"/>
        <v>-0.01975211706671942</v>
      </c>
      <c r="G1024" s="4">
        <f t="shared" si="91"/>
        <v>0.0004762040435753792</v>
      </c>
      <c r="H1024" s="4"/>
      <c r="I1024" s="4"/>
    </row>
    <row r="1025" spans="1:9" ht="12.75">
      <c r="A1025" s="5">
        <f t="shared" si="85"/>
        <v>0.6100000000000003</v>
      </c>
      <c r="B1025" s="4">
        <f t="shared" si="84"/>
        <v>0.0005957985225787459</v>
      </c>
      <c r="C1025" s="4">
        <f t="shared" si="87"/>
        <v>0.0005882474696941524</v>
      </c>
      <c r="D1025" s="4">
        <f t="shared" si="88"/>
        <v>-0.21388215230344443</v>
      </c>
      <c r="E1025" s="4">
        <f t="shared" si="89"/>
        <v>0.000577029572152616</v>
      </c>
      <c r="F1025" s="4">
        <f t="shared" si="90"/>
        <v>-0.019680486170237543</v>
      </c>
      <c r="G1025" s="4">
        <f t="shared" si="91"/>
        <v>0.0005882474696941524</v>
      </c>
      <c r="H1025" s="4"/>
      <c r="I1025" s="4"/>
    </row>
    <row r="1026" spans="1:9" ht="12.75">
      <c r="A1026" s="5">
        <f t="shared" si="85"/>
        <v>0.6200000000000003</v>
      </c>
      <c r="B1026" s="4">
        <f t="shared" si="84"/>
        <v>0.0007377436108226851</v>
      </c>
      <c r="C1026" s="4">
        <f t="shared" si="87"/>
        <v>0.0007262503323417162</v>
      </c>
      <c r="D1026" s="4">
        <f t="shared" si="88"/>
        <v>-0.21387993077278722</v>
      </c>
      <c r="E1026" s="4">
        <f t="shared" si="89"/>
        <v>0.0007124998879105122</v>
      </c>
      <c r="F1026" s="4">
        <f t="shared" si="90"/>
        <v>-0.01959271029836529</v>
      </c>
      <c r="G1026" s="4">
        <f t="shared" si="91"/>
        <v>0.0007262503323417162</v>
      </c>
      <c r="H1026" s="4"/>
      <c r="I1026" s="4"/>
    </row>
    <row r="1027" spans="1:9" ht="12.75">
      <c r="A1027" s="5">
        <f t="shared" si="85"/>
        <v>0.6300000000000003</v>
      </c>
      <c r="B1027" s="4">
        <f t="shared" si="84"/>
        <v>0.0009135061110782178</v>
      </c>
      <c r="C1027" s="4">
        <f t="shared" si="87"/>
        <v>0.0008960207005623011</v>
      </c>
      <c r="D1027" s="4">
        <f t="shared" si="88"/>
        <v>-0.21387723452371077</v>
      </c>
      <c r="E1027" s="4">
        <f t="shared" si="89"/>
        <v>0.0008792049673236709</v>
      </c>
      <c r="F1027" s="4">
        <f t="shared" si="90"/>
        <v>-0.0194854082199285</v>
      </c>
      <c r="G1027" s="4">
        <f t="shared" si="91"/>
        <v>0.0008960207005623011</v>
      </c>
      <c r="H1027" s="4"/>
      <c r="I1027" s="4"/>
    </row>
    <row r="1028" spans="1:9" ht="12.75">
      <c r="A1028" s="5">
        <f t="shared" si="85"/>
        <v>0.6400000000000003</v>
      </c>
      <c r="B1028" s="4">
        <f t="shared" si="84"/>
        <v>0.0011311427822604287</v>
      </c>
      <c r="C1028" s="4">
        <f t="shared" si="87"/>
        <v>0.0011045622783192165</v>
      </c>
      <c r="D1028" s="4">
        <f t="shared" si="88"/>
        <v>-0.2138739770914384</v>
      </c>
      <c r="E1028" s="4">
        <f t="shared" si="89"/>
        <v>0.0010840558333535253</v>
      </c>
      <c r="F1028" s="4">
        <f t="shared" si="90"/>
        <v>-0.019354619470671963</v>
      </c>
      <c r="G1028" s="4">
        <f t="shared" si="91"/>
        <v>0.0011045622783192165</v>
      </c>
      <c r="H1028" s="4"/>
      <c r="I1028" s="4"/>
    </row>
    <row r="1029" spans="1:9" ht="12.75">
      <c r="A1029" s="5">
        <f t="shared" si="85"/>
        <v>0.6500000000000004</v>
      </c>
      <c r="B1029" s="4">
        <f aca="true" t="shared" si="92" ref="B1029:B1064">C121</f>
        <v>0.0014006298490375367</v>
      </c>
      <c r="C1029" s="4">
        <f t="shared" si="87"/>
        <v>0.0013602695469370236</v>
      </c>
      <c r="D1029" s="4">
        <f t="shared" si="88"/>
        <v>-0.21387006359934801</v>
      </c>
      <c r="E1029" s="4">
        <f t="shared" si="89"/>
        <v>0.001335347678924973</v>
      </c>
      <c r="F1029" s="4">
        <f t="shared" si="90"/>
        <v>-0.019195769203754764</v>
      </c>
      <c r="G1029" s="4">
        <f t="shared" si="91"/>
        <v>0.0013602695469370236</v>
      </c>
      <c r="H1029" s="4"/>
      <c r="I1029" s="4"/>
    </row>
    <row r="1030" spans="1:9" ht="12.75">
      <c r="A1030" s="5">
        <f aca="true" t="shared" si="93" ref="A1030:A1064">A1029+A$54</f>
        <v>0.6600000000000004</v>
      </c>
      <c r="B1030" s="4">
        <f t="shared" si="92"/>
        <v>0.001734320300952813</v>
      </c>
      <c r="C1030" s="4">
        <f t="shared" si="87"/>
        <v>0.001673130052219927</v>
      </c>
      <c r="D1030" s="4">
        <f t="shared" si="88"/>
        <v>-0.21386539367561141</v>
      </c>
      <c r="E1030" s="4">
        <f t="shared" si="89"/>
        <v>0.0016429666724376965</v>
      </c>
      <c r="F1030" s="4">
        <f t="shared" si="90"/>
        <v>-0.01900366556108679</v>
      </c>
      <c r="G1030" s="4">
        <f t="shared" si="91"/>
        <v>0.001673130052219927</v>
      </c>
      <c r="H1030" s="4"/>
      <c r="I1030" s="4"/>
    </row>
    <row r="1031" spans="1:9" ht="12.75">
      <c r="A1031" s="5">
        <f t="shared" si="93"/>
        <v>0.6700000000000004</v>
      </c>
      <c r="B1031" s="4">
        <f t="shared" si="92"/>
        <v>0.002147510139823703</v>
      </c>
      <c r="C1031" s="4">
        <f t="shared" si="87"/>
        <v>0.002054920964066328</v>
      </c>
      <c r="D1031" s="4">
        <f t="shared" si="88"/>
        <v>-0.21385986654210143</v>
      </c>
      <c r="E1031" s="4">
        <f t="shared" si="89"/>
        <v>0.002018593820711746</v>
      </c>
      <c r="F1031" s="4">
        <f t="shared" si="90"/>
        <v>-0.018772549022070706</v>
      </c>
      <c r="G1031" s="4">
        <f t="shared" si="91"/>
        <v>0.002054920964066328</v>
      </c>
      <c r="H1031" s="4"/>
      <c r="I1031" s="4"/>
    </row>
    <row r="1032" spans="1:9" ht="12.75">
      <c r="A1032" s="5">
        <f t="shared" si="93"/>
        <v>0.6800000000000004</v>
      </c>
      <c r="B1032" s="4">
        <f t="shared" si="92"/>
        <v>0.0026591395315735734</v>
      </c>
      <c r="C1032" s="4">
        <f t="shared" si="87"/>
        <v>0.0025193805781917977</v>
      </c>
      <c r="D1032" s="4">
        <f t="shared" si="88"/>
        <v>-0.21385338885054495</v>
      </c>
      <c r="E1032" s="4">
        <f t="shared" si="89"/>
        <v>0.002475887181548571</v>
      </c>
      <c r="F1032" s="4">
        <f t="shared" si="90"/>
        <v>-0.01849621767315668</v>
      </c>
      <c r="G1032" s="4">
        <f t="shared" si="91"/>
        <v>0.0025193805781917977</v>
      </c>
      <c r="H1032" s="4"/>
      <c r="I1032" s="4"/>
    </row>
    <row r="1033" spans="1:9" ht="12.75">
      <c r="A1033" s="5">
        <f t="shared" si="93"/>
        <v>0.6900000000000004</v>
      </c>
      <c r="B1033" s="4">
        <f t="shared" si="92"/>
        <v>0.003292661002521789</v>
      </c>
      <c r="C1033" s="4">
        <f t="shared" si="87"/>
        <v>0.003082328128169586</v>
      </c>
      <c r="D1033" s="4">
        <f t="shared" si="88"/>
        <v>-0.21384588565278406</v>
      </c>
      <c r="E1033" s="4">
        <f t="shared" si="89"/>
        <v>0.0030306161096895273</v>
      </c>
      <c r="F1033" s="4">
        <f t="shared" si="90"/>
        <v>-0.018168254758851532</v>
      </c>
      <c r="G1033" s="4">
        <f t="shared" si="91"/>
        <v>0.003082328128169586</v>
      </c>
      <c r="H1033" s="4"/>
      <c r="I1033" s="4"/>
    </row>
    <row r="1034" spans="1:9" ht="12.75">
      <c r="A1034" s="5">
        <f t="shared" si="93"/>
        <v>0.7000000000000004</v>
      </c>
      <c r="B1034" s="4">
        <f t="shared" si="92"/>
        <v>0.004077114477291286</v>
      </c>
      <c r="C1034" s="4">
        <f t="shared" si="87"/>
        <v>0.0037616982378939354</v>
      </c>
      <c r="D1034" s="4">
        <f t="shared" si="88"/>
        <v>-0.21383731442418608</v>
      </c>
      <c r="E1034" s="4">
        <f t="shared" si="89"/>
        <v>0.0037007135155923457</v>
      </c>
      <c r="F1034" s="4">
        <f t="shared" si="90"/>
        <v>-0.01778238260142828</v>
      </c>
      <c r="G1034" s="4">
        <f t="shared" si="91"/>
        <v>0.0037616982378939354</v>
      </c>
      <c r="H1034" s="4"/>
      <c r="I1034" s="4"/>
    </row>
    <row r="1035" spans="1:9" ht="12.75">
      <c r="A1035" s="5">
        <f t="shared" si="93"/>
        <v>0.7100000000000004</v>
      </c>
      <c r="B1035" s="4">
        <f t="shared" si="92"/>
        <v>0.005048458436884166</v>
      </c>
      <c r="C1035" s="4">
        <f t="shared" si="87"/>
        <v>0.00457745151251938</v>
      </c>
      <c r="D1035" s="4">
        <f t="shared" si="88"/>
        <v>-0.21382768122731832</v>
      </c>
      <c r="E1035" s="4">
        <f t="shared" si="89"/>
        <v>0.0045062061797934904</v>
      </c>
      <c r="F1035" s="4">
        <f t="shared" si="90"/>
        <v>-0.01733295665219714</v>
      </c>
      <c r="G1035" s="4">
        <f t="shared" si="91"/>
        <v>0.00457745151251938</v>
      </c>
      <c r="H1035" s="4"/>
      <c r="I1035" s="4"/>
    </row>
    <row r="1036" spans="1:9" ht="12.75">
      <c r="A1036" s="5">
        <f t="shared" si="93"/>
        <v>0.7200000000000004</v>
      </c>
      <c r="B1036" s="4">
        <f t="shared" si="92"/>
        <v>0.0062512182157414085</v>
      </c>
      <c r="C1036" s="4">
        <f t="shared" si="87"/>
        <v>0.005551322895518021</v>
      </c>
      <c r="D1036" s="4">
        <f t="shared" si="88"/>
        <v>-0.21381705691522157</v>
      </c>
      <c r="E1036" s="4">
        <f t="shared" si="89"/>
        <v>0.005468981810040351</v>
      </c>
      <c r="F1036" s="4">
        <f t="shared" si="90"/>
        <v>-0.01681559186366499</v>
      </c>
      <c r="G1036" s="4">
        <f t="shared" si="91"/>
        <v>0.005551322895518021</v>
      </c>
      <c r="H1036" s="4"/>
      <c r="I1036" s="4"/>
    </row>
    <row r="1037" spans="1:9" ht="12.75">
      <c r="A1037" s="5">
        <f t="shared" si="93"/>
        <v>0.7300000000000004</v>
      </c>
      <c r="B1037" s="4">
        <f t="shared" si="92"/>
        <v>0.0077405269939038466</v>
      </c>
      <c r="C1037" s="4">
        <f t="shared" si="87"/>
        <v>0.006706377616145965</v>
      </c>
      <c r="D1037" s="4">
        <f t="shared" si="88"/>
        <v>-0.21380558993868348</v>
      </c>
      <c r="E1037" s="4">
        <f t="shared" si="89"/>
        <v>0.00661235817228791</v>
      </c>
      <c r="F1037" s="4">
        <f t="shared" si="90"/>
        <v>-0.016227879594104877</v>
      </c>
      <c r="G1037" s="4">
        <f t="shared" si="91"/>
        <v>0.006706377616145965</v>
      </c>
      <c r="H1037" s="4"/>
      <c r="I1037" s="4"/>
    </row>
    <row r="1038" spans="1:9" ht="12.75">
      <c r="A1038" s="5">
        <f t="shared" si="93"/>
        <v>0.7400000000000004</v>
      </c>
      <c r="B1038" s="4">
        <f t="shared" si="92"/>
        <v>0.009584653041100968</v>
      </c>
      <c r="C1038" s="4">
        <f t="shared" si="87"/>
        <v>0.008066363192521703</v>
      </c>
      <c r="D1038" s="4">
        <f t="shared" si="88"/>
        <v>-0.2137935113293068</v>
      </c>
      <c r="E1038" s="4">
        <f t="shared" si="89"/>
        <v>0.00796043728385929</v>
      </c>
      <c r="F1038" s="4">
        <f t="shared" si="90"/>
        <v>-0.015570110432204132</v>
      </c>
      <c r="G1038" s="4">
        <f t="shared" si="91"/>
        <v>0.008066363192521703</v>
      </c>
      <c r="H1038" s="4"/>
      <c r="I1038" s="4"/>
    </row>
    <row r="1039" spans="1:9" ht="12.75">
      <c r="A1039" s="5">
        <f t="shared" si="93"/>
        <v>0.7500000000000004</v>
      </c>
      <c r="B1039" s="4">
        <f t="shared" si="92"/>
        <v>0.011868129058845867</v>
      </c>
      <c r="C1039" s="4">
        <f t="shared" si="87"/>
        <v>0.00965487509162722</v>
      </c>
      <c r="D1039" s="4">
        <f t="shared" si="88"/>
        <v>-0.21378112750671718</v>
      </c>
      <c r="E1039" s="4">
        <f t="shared" si="89"/>
        <v>0.009537257233541242</v>
      </c>
      <c r="F1039" s="4">
        <f t="shared" si="90"/>
        <v>-0.014845877228612636</v>
      </c>
      <c r="G1039" s="4">
        <f t="shared" si="91"/>
        <v>0.00965487509162722</v>
      </c>
      <c r="H1039" s="4"/>
      <c r="I1039" s="4"/>
    </row>
    <row r="1040" spans="1:9" ht="12.75">
      <c r="A1040" s="5">
        <f t="shared" si="93"/>
        <v>0.7600000000000005</v>
      </c>
      <c r="B1040" s="4">
        <f t="shared" si="92"/>
        <v>0.014695627066122123</v>
      </c>
      <c r="C1040" s="4">
        <f aca="true" t="shared" si="94" ref="C1040:C1064">G1040</f>
        <v>0.011494389477176075</v>
      </c>
      <c r="D1040" s="4">
        <f aca="true" t="shared" si="95" ref="D1040:D1064">LN(C1039)+$D$960*C1039-$D$961*$A1040-$D$962</f>
        <v>-0.21376879838284069</v>
      </c>
      <c r="E1040" s="4">
        <f aca="true" t="shared" si="96" ref="E1040:E1064">C1039-(D1040)/(1/C1039+$D$960)</f>
        <v>0.011365792580683768</v>
      </c>
      <c r="F1040" s="4">
        <f aca="true" t="shared" si="97" ref="F1040:F1064">LN(E1040)+$D$960*E1040-$D$961*$A1040-$D$962</f>
        <v>-0.014062410478246079</v>
      </c>
      <c r="G1040" s="4">
        <f aca="true" t="shared" si="98" ref="G1040:G1064">E1040-F1040/(1/E1040+$D$960)</f>
        <v>0.011494389477176075</v>
      </c>
      <c r="H1040" s="4"/>
      <c r="I1040" s="4"/>
    </row>
    <row r="1041" spans="1:9" ht="12.75">
      <c r="A1041" s="5">
        <f t="shared" si="93"/>
        <v>0.7700000000000005</v>
      </c>
      <c r="B1041" s="4">
        <f t="shared" si="92"/>
        <v>0.018196756449143453</v>
      </c>
      <c r="C1041" s="4">
        <f t="shared" si="94"/>
        <v>0.013605250955764517</v>
      </c>
      <c r="D1041" s="4">
        <f t="shared" si="95"/>
        <v>-0.21375690191936414</v>
      </c>
      <c r="E1041" s="4">
        <f t="shared" si="96"/>
        <v>0.013466893385419504</v>
      </c>
      <c r="F1041" s="4">
        <f t="shared" si="97"/>
        <v>-0.013230513628602836</v>
      </c>
      <c r="G1041" s="4">
        <f t="shared" si="98"/>
        <v>0.013605250955764517</v>
      </c>
      <c r="H1041" s="4"/>
      <c r="I1041" s="4"/>
    </row>
    <row r="1042" spans="1:9" ht="12.75">
      <c r="A1042" s="5">
        <f t="shared" si="93"/>
        <v>0.7800000000000005</v>
      </c>
      <c r="B1042" s="4">
        <f t="shared" si="92"/>
        <v>0.022532005112488544</v>
      </c>
      <c r="C1042" s="4">
        <f t="shared" si="94"/>
        <v>0.016004725825841098</v>
      </c>
      <c r="D1042" s="4">
        <f t="shared" si="95"/>
        <v>-0.21374579089963675</v>
      </c>
      <c r="E1042" s="4">
        <f t="shared" si="96"/>
        <v>0.015858280959986534</v>
      </c>
      <c r="F1042" s="4">
        <f t="shared" si="97"/>
        <v>-0.012364028757946954</v>
      </c>
      <c r="G1042" s="4">
        <f t="shared" si="98"/>
        <v>0.016004725825841098</v>
      </c>
      <c r="H1042" s="4"/>
      <c r="I1042" s="4"/>
    </row>
    <row r="1043" spans="1:9" ht="12.75">
      <c r="A1043" s="5">
        <f t="shared" si="93"/>
        <v>0.7900000000000005</v>
      </c>
      <c r="B1043" s="4">
        <f t="shared" si="92"/>
        <v>0.02790009606741835</v>
      </c>
      <c r="C1043" s="4">
        <f t="shared" si="94"/>
        <v>0.01870623290867218</v>
      </c>
      <c r="D1043" s="4">
        <f t="shared" si="95"/>
        <v>-0.21373575127783795</v>
      </c>
      <c r="E1043" s="4">
        <f t="shared" si="96"/>
        <v>0.018553724058234928</v>
      </c>
      <c r="F1043" s="4">
        <f t="shared" si="97"/>
        <v>-0.011478864238810615</v>
      </c>
      <c r="G1043" s="4">
        <f t="shared" si="98"/>
        <v>0.01870623290867218</v>
      </c>
      <c r="H1043" s="4"/>
      <c r="I1043" s="4"/>
    </row>
    <row r="1044" spans="1:9" ht="12.75">
      <c r="A1044" s="5">
        <f t="shared" si="93"/>
        <v>0.8000000000000005</v>
      </c>
      <c r="B1044" s="4">
        <f t="shared" si="92"/>
        <v>0.0345470966752597</v>
      </c>
      <c r="C1044" s="4">
        <f t="shared" si="94"/>
        <v>0.021718841289567366</v>
      </c>
      <c r="D1044" s="4">
        <f t="shared" si="95"/>
        <v>-0.21372697204880708</v>
      </c>
      <c r="E1044" s="4">
        <f t="shared" si="96"/>
        <v>0.021562496991352122</v>
      </c>
      <c r="F1044" s="4">
        <f t="shared" si="97"/>
        <v>-0.010591725118384687</v>
      </c>
      <c r="G1044" s="4">
        <f t="shared" si="98"/>
        <v>0.021718841289567366</v>
      </c>
      <c r="H1044" s="4"/>
      <c r="I1044" s="4"/>
    </row>
    <row r="1045" spans="1:9" ht="12.75">
      <c r="A1045" s="5">
        <f t="shared" si="93"/>
        <v>0.8100000000000005</v>
      </c>
      <c r="B1045" s="4">
        <f t="shared" si="92"/>
        <v>0.04277769810351395</v>
      </c>
      <c r="C1045" s="4">
        <f t="shared" si="94"/>
        <v>0.025047082103174044</v>
      </c>
      <c r="D1045" s="4">
        <f t="shared" si="95"/>
        <v>-0.21371953338273997</v>
      </c>
      <c r="E1045" s="4">
        <f t="shared" si="96"/>
        <v>0.024889175250543273</v>
      </c>
      <c r="F1045" s="4">
        <f t="shared" si="97"/>
        <v>-0.009718763558243637</v>
      </c>
      <c r="G1045" s="4">
        <f t="shared" si="98"/>
        <v>0.025047082103174044</v>
      </c>
      <c r="H1045" s="4"/>
      <c r="I1045" s="4"/>
    </row>
    <row r="1046" spans="1:9" ht="12.75">
      <c r="A1046" s="5">
        <f t="shared" si="93"/>
        <v>0.8200000000000005</v>
      </c>
      <c r="B1046" s="4">
        <f t="shared" si="92"/>
        <v>0.052969182032500776</v>
      </c>
      <c r="C1046" s="4">
        <f t="shared" si="94"/>
        <v>0.02869107143052401</v>
      </c>
      <c r="D1046" s="4">
        <f t="shared" si="95"/>
        <v>-0.21371341404288202</v>
      </c>
      <c r="E1046" s="4">
        <f t="shared" si="96"/>
        <v>0.02853376757971765</v>
      </c>
      <c r="F1046" s="4">
        <f t="shared" si="97"/>
        <v>-0.008874380572578389</v>
      </c>
      <c r="G1046" s="4">
        <f t="shared" si="98"/>
        <v>0.02869107143052401</v>
      </c>
      <c r="H1046" s="4"/>
      <c r="I1046" s="4"/>
    </row>
    <row r="1047" spans="1:9" ht="12.75">
      <c r="A1047" s="5">
        <f t="shared" si="93"/>
        <v>0.8300000000000005</v>
      </c>
      <c r="B1047" s="4">
        <f t="shared" si="92"/>
        <v>0.0655887148309475</v>
      </c>
      <c r="C1047" s="4">
        <f t="shared" si="94"/>
        <v>0.03264689692626491</v>
      </c>
      <c r="D1047" s="4">
        <f t="shared" si="95"/>
        <v>-0.21370851348768838</v>
      </c>
      <c r="E1047" s="4">
        <f t="shared" si="96"/>
        <v>0.0324921323196929</v>
      </c>
      <c r="F1047" s="4">
        <f t="shared" si="97"/>
        <v>-0.00807035804841405</v>
      </c>
      <c r="G1047" s="4">
        <f t="shared" si="98"/>
        <v>0.03264689692626491</v>
      </c>
      <c r="H1047" s="4"/>
      <c r="I1047" s="4"/>
    </row>
    <row r="1048" spans="1:9" ht="12.75">
      <c r="A1048" s="5">
        <f t="shared" si="93"/>
        <v>0.8400000000000005</v>
      </c>
      <c r="B1048" s="4">
        <f t="shared" si="92"/>
        <v>0.08121476194643407</v>
      </c>
      <c r="C1048" s="4">
        <f t="shared" si="94"/>
        <v>0.03690719202594271</v>
      </c>
      <c r="D1048" s="4">
        <f t="shared" si="95"/>
        <v>-0.21370468092854722</v>
      </c>
      <c r="E1048" s="4">
        <f t="shared" si="96"/>
        <v>0.036756592857806816</v>
      </c>
      <c r="F1048" s="4">
        <f t="shared" si="97"/>
        <v>-0.007315405942225794</v>
      </c>
      <c r="G1048" s="4">
        <f t="shared" si="98"/>
        <v>0.03690719202594271</v>
      </c>
      <c r="H1048" s="4"/>
      <c r="I1048" s="4"/>
    </row>
    <row r="1049" spans="1:9" ht="12.75">
      <c r="A1049" s="5">
        <f t="shared" si="93"/>
        <v>0.8500000000000005</v>
      </c>
      <c r="B1049" s="4">
        <f t="shared" si="92"/>
        <v>0.10056360412270388</v>
      </c>
      <c r="C1049" s="4">
        <f t="shared" si="94"/>
        <v>0.04146181207215578</v>
      </c>
      <c r="D1049" s="4">
        <f t="shared" si="95"/>
        <v>-0.21370174373940287</v>
      </c>
      <c r="E1049" s="4">
        <f t="shared" si="96"/>
        <v>0.041316656790669766</v>
      </c>
      <c r="F1049" s="4">
        <f t="shared" si="97"/>
        <v>-0.0066151109661625185</v>
      </c>
      <c r="G1049" s="4">
        <f t="shared" si="98"/>
        <v>0.04146181207215578</v>
      </c>
      <c r="H1049" s="4"/>
      <c r="I1049" s="4"/>
    </row>
    <row r="1050" spans="1:9" ht="12.75">
      <c r="A1050" s="5">
        <f t="shared" si="93"/>
        <v>0.8600000000000005</v>
      </c>
      <c r="B1050" s="4">
        <f t="shared" si="92"/>
        <v>0.1245221709179596</v>
      </c>
      <c r="C1050" s="4">
        <f t="shared" si="94"/>
        <v>0.04629853381801154</v>
      </c>
      <c r="D1050" s="4">
        <f t="shared" si="95"/>
        <v>-0.21369953007262765</v>
      </c>
      <c r="E1050" s="4">
        <f t="shared" si="96"/>
        <v>0.04615975267451544</v>
      </c>
      <c r="F1050" s="4">
        <f t="shared" si="97"/>
        <v>-0.005972201082109052</v>
      </c>
      <c r="G1050" s="4">
        <f t="shared" si="98"/>
        <v>0.04629853381801154</v>
      </c>
      <c r="H1050" s="4"/>
      <c r="I1050" s="4"/>
    </row>
    <row r="1051" spans="1:9" ht="12.75">
      <c r="A1051" s="5">
        <f t="shared" si="93"/>
        <v>0.8700000000000006</v>
      </c>
      <c r="B1051" s="4">
        <f t="shared" si="92"/>
        <v>0.1541886965763642</v>
      </c>
      <c r="C1051" s="4">
        <f t="shared" si="94"/>
        <v>0.05140371730735899</v>
      </c>
      <c r="D1051" s="4">
        <f t="shared" si="95"/>
        <v>-0.2136978836685124</v>
      </c>
      <c r="E1051" s="4">
        <f t="shared" si="96"/>
        <v>0.05127191923002255</v>
      </c>
      <c r="F1051" s="4">
        <f t="shared" si="97"/>
        <v>-0.005387007959502199</v>
      </c>
      <c r="G1051" s="4">
        <f t="shared" si="98"/>
        <v>0.05140371730735899</v>
      </c>
      <c r="H1051" s="4"/>
      <c r="I1051" s="4"/>
    </row>
    <row r="1052" spans="1:9" ht="12.75">
      <c r="A1052" s="5">
        <f t="shared" si="93"/>
        <v>0.8800000000000006</v>
      </c>
      <c r="B1052" s="4">
        <f t="shared" si="92"/>
        <v>0.19092306187300026</v>
      </c>
      <c r="C1052" s="4">
        <f t="shared" si="94"/>
        <v>0.05676289037079711</v>
      </c>
      <c r="D1052" s="4">
        <f t="shared" si="95"/>
        <v>-0.2136966713306805</v>
      </c>
      <c r="E1052" s="4">
        <f t="shared" si="96"/>
        <v>0.0566384063750628</v>
      </c>
      <c r="F1052" s="4">
        <f t="shared" si="97"/>
        <v>-0.004858012992681182</v>
      </c>
      <c r="G1052" s="4">
        <f t="shared" si="98"/>
        <v>0.05676289037079711</v>
      </c>
      <c r="H1052" s="4"/>
      <c r="I1052" s="4"/>
    </row>
    <row r="1053" spans="1:9" ht="12.75">
      <c r="A1053" s="5">
        <f t="shared" si="93"/>
        <v>0.8900000000000006</v>
      </c>
      <c r="B1053" s="4">
        <f t="shared" si="92"/>
        <v>0.2364091295468671</v>
      </c>
      <c r="C1053" s="4">
        <f t="shared" si="94"/>
        <v>0.062361235775636036</v>
      </c>
      <c r="D1053" s="4">
        <f t="shared" si="95"/>
        <v>-0.21369578485422736</v>
      </c>
      <c r="E1053" s="4">
        <f t="shared" si="96"/>
        <v>0.06224416949622645</v>
      </c>
      <c r="F1053" s="4">
        <f t="shared" si="97"/>
        <v>-0.004382387770672125</v>
      </c>
      <c r="G1053" s="4">
        <f t="shared" si="98"/>
        <v>0.062361235775636036</v>
      </c>
      <c r="H1053" s="4"/>
      <c r="I1053" s="4"/>
    </row>
    <row r="1054" spans="1:9" ht="12.75">
      <c r="A1054" s="5">
        <f t="shared" si="93"/>
        <v>0.9000000000000006</v>
      </c>
      <c r="B1054" s="4">
        <f t="shared" si="92"/>
        <v>0.29273193070932685</v>
      </c>
      <c r="C1054" s="4">
        <f t="shared" si="94"/>
        <v>0.06818397659918723</v>
      </c>
      <c r="D1054" s="4">
        <f t="shared" si="95"/>
        <v>-0.2136951394783715</v>
      </c>
      <c r="E1054" s="4">
        <f t="shared" si="96"/>
        <v>0.06807425495203945</v>
      </c>
      <c r="F1054" s="4">
        <f t="shared" si="97"/>
        <v>-0.003956472468509276</v>
      </c>
      <c r="G1054" s="4">
        <f t="shared" si="98"/>
        <v>0.06818397659918723</v>
      </c>
      <c r="H1054" s="4"/>
      <c r="I1054" s="4"/>
    </row>
    <row r="1055" spans="1:9" ht="12.75">
      <c r="A1055" s="5">
        <f t="shared" si="93"/>
        <v>0.9100000000000006</v>
      </c>
      <c r="B1055" s="4">
        <f t="shared" si="92"/>
        <v>0.3624732403677258</v>
      </c>
      <c r="C1055" s="4">
        <f t="shared" si="94"/>
        <v>0.07421666585286987</v>
      </c>
      <c r="D1055" s="4">
        <f t="shared" si="95"/>
        <v>-0.2136946706109022</v>
      </c>
      <c r="E1055" s="4">
        <f t="shared" si="96"/>
        <v>0.0741140853878684</v>
      </c>
      <c r="F1055" s="4">
        <f t="shared" si="97"/>
        <v>-0.0035761652159251867</v>
      </c>
      <c r="G1055" s="4">
        <f t="shared" si="98"/>
        <v>0.07421666585286987</v>
      </c>
      <c r="H1055" s="4"/>
      <c r="I1055" s="4"/>
    </row>
    <row r="1056" spans="1:9" ht="12.75">
      <c r="A1056" s="5">
        <f t="shared" si="93"/>
        <v>0.9200000000000006</v>
      </c>
      <c r="B1056" s="4">
        <f t="shared" si="92"/>
        <v>0.4488299231406413</v>
      </c>
      <c r="C1056" s="4">
        <f t="shared" si="94"/>
        <v>0.08044539226419348</v>
      </c>
      <c r="D1056" s="4">
        <f t="shared" si="95"/>
        <v>-0.21369433003347993</v>
      </c>
      <c r="E1056" s="4">
        <f t="shared" si="96"/>
        <v>0.08034965892312329</v>
      </c>
      <c r="F1056" s="4">
        <f t="shared" si="97"/>
        <v>-0.0032372172658909903</v>
      </c>
      <c r="G1056" s="4">
        <f t="shared" si="98"/>
        <v>0.08044539226419348</v>
      </c>
      <c r="H1056" s="4"/>
      <c r="I1056" s="4"/>
    </row>
    <row r="1057" spans="1:9" ht="12.75">
      <c r="A1057" s="5">
        <f t="shared" si="93"/>
        <v>0.9300000000000006</v>
      </c>
      <c r="B1057" s="4">
        <f t="shared" si="92"/>
        <v>0.5557604740016682</v>
      </c>
      <c r="C1057" s="4">
        <f t="shared" si="94"/>
        <v>0.08685691650531778</v>
      </c>
      <c r="D1057" s="4">
        <f t="shared" si="95"/>
        <v>-0.2136940822899298</v>
      </c>
      <c r="E1057" s="4">
        <f t="shared" si="96"/>
        <v>0.08676767806155829</v>
      </c>
      <c r="F1057" s="4">
        <f t="shared" si="97"/>
        <v>-0.002935442051562376</v>
      </c>
      <c r="G1057" s="4">
        <f t="shared" si="98"/>
        <v>0.08685691650531778</v>
      </c>
      <c r="H1057" s="4"/>
      <c r="I1057" s="4"/>
    </row>
    <row r="1058" spans="1:9" ht="12.75">
      <c r="A1058" s="5">
        <f t="shared" si="93"/>
        <v>0.9400000000000006</v>
      </c>
      <c r="B1058" s="4">
        <f t="shared" si="92"/>
        <v>0.6881664713175912</v>
      </c>
      <c r="C1058" s="4">
        <f t="shared" si="94"/>
        <v>0.09343875220713835</v>
      </c>
      <c r="D1058" s="4">
        <f t="shared" si="95"/>
        <v>-0.21369390158442414</v>
      </c>
      <c r="E1058" s="4">
        <f t="shared" si="96"/>
        <v>0.09335562365303504</v>
      </c>
      <c r="F1058" s="4">
        <f t="shared" si="97"/>
        <v>-0.0026668525304280877</v>
      </c>
      <c r="G1058" s="4">
        <f t="shared" si="98"/>
        <v>0.09343875220713835</v>
      </c>
      <c r="H1058" s="4"/>
      <c r="I1058" s="4"/>
    </row>
    <row r="1059" spans="1:9" ht="12.75">
      <c r="A1059" s="5">
        <f t="shared" si="93"/>
        <v>0.9500000000000006</v>
      </c>
      <c r="B1059" s="4">
        <f t="shared" si="92"/>
        <v>0.8521172597878478</v>
      </c>
      <c r="C1059" s="4">
        <f t="shared" si="94"/>
        <v>0.10017920480555531</v>
      </c>
      <c r="D1059" s="4">
        <f t="shared" si="95"/>
        <v>-0.21369376928147332</v>
      </c>
      <c r="E1059" s="4">
        <f t="shared" si="96"/>
        <v>0.10010178748635687</v>
      </c>
      <c r="F1059" s="4">
        <f t="shared" si="97"/>
        <v>-0.0024277427891554737</v>
      </c>
      <c r="G1059" s="4">
        <f t="shared" si="98"/>
        <v>0.10017920480555531</v>
      </c>
      <c r="H1059" s="4"/>
      <c r="I1059" s="4"/>
    </row>
    <row r="1060" spans="1:9" ht="12.75">
      <c r="A1060" s="5">
        <f t="shared" si="93"/>
        <v>0.9600000000000006</v>
      </c>
      <c r="B1060" s="4">
        <f t="shared" si="92"/>
        <v>1.0551281625031002</v>
      </c>
      <c r="C1060" s="4">
        <f t="shared" si="94"/>
        <v>0.10706737935492124</v>
      </c>
      <c r="D1060" s="4">
        <f t="shared" si="95"/>
        <v>-0.21369367197452505</v>
      </c>
      <c r="E1060" s="4">
        <f t="shared" si="96"/>
        <v>0.10699527486255629</v>
      </c>
      <c r="F1060" s="4">
        <f t="shared" si="97"/>
        <v>-0.002214728738774596</v>
      </c>
      <c r="G1060" s="4">
        <f t="shared" si="98"/>
        <v>0.10706737935492124</v>
      </c>
      <c r="H1060" s="4"/>
      <c r="I1060" s="4"/>
    </row>
    <row r="1061" spans="1:9" ht="12.75">
      <c r="A1061" s="5">
        <f t="shared" si="93"/>
        <v>0.9700000000000006</v>
      </c>
      <c r="B1061" s="4">
        <f t="shared" si="92"/>
        <v>1.3065049750564501</v>
      </c>
      <c r="C1061" s="4">
        <f t="shared" si="94"/>
        <v>0.114093166382028</v>
      </c>
      <c r="D1061" s="4">
        <f t="shared" si="95"/>
        <v>-0.21369360003670224</v>
      </c>
      <c r="E1061" s="4">
        <f t="shared" si="96"/>
        <v>0.11402598623863512</v>
      </c>
      <c r="F1061" s="4">
        <f t="shared" si="97"/>
        <v>-0.0020247603480214593</v>
      </c>
      <c r="G1061" s="4">
        <f t="shared" si="98"/>
        <v>0.114093166382028</v>
      </c>
      <c r="H1061" s="4"/>
      <c r="I1061" s="4"/>
    </row>
    <row r="1062" spans="1:9" ht="12.75">
      <c r="A1062" s="5">
        <f t="shared" si="93"/>
        <v>0.9800000000000006</v>
      </c>
      <c r="B1062" s="4">
        <f t="shared" si="92"/>
        <v>1.6177705329369263</v>
      </c>
      <c r="C1062" s="4">
        <f t="shared" si="94"/>
        <v>0.12124721291160963</v>
      </c>
      <c r="D1062" s="4">
        <f t="shared" si="95"/>
        <v>-0.2136935465553691</v>
      </c>
      <c r="E1062" s="4">
        <f t="shared" si="96"/>
        <v>0.1211845849820799</v>
      </c>
      <c r="F1062" s="4">
        <f t="shared" si="97"/>
        <v>-0.0018551151725283432</v>
      </c>
      <c r="G1062" s="4">
        <f t="shared" si="98"/>
        <v>0.12124721291160963</v>
      </c>
      <c r="H1062" s="4"/>
      <c r="I1062" s="4"/>
    </row>
    <row r="1063" spans="1:9" ht="12.75">
      <c r="A1063" s="5">
        <f t="shared" si="93"/>
        <v>0.9900000000000007</v>
      </c>
      <c r="B1063" s="4">
        <f t="shared" si="92"/>
        <v>2.003192905583495</v>
      </c>
      <c r="C1063" s="4">
        <f t="shared" si="94"/>
        <v>0.12852088410089602</v>
      </c>
      <c r="D1063" s="4">
        <f t="shared" si="95"/>
        <v>-0.213693506559693</v>
      </c>
      <c r="E1063" s="4">
        <f t="shared" si="96"/>
        <v>0.12846245653626331</v>
      </c>
      <c r="F1063" s="4">
        <f t="shared" si="97"/>
        <v>-0.0017033804395936158</v>
      </c>
      <c r="G1063" s="4">
        <f t="shared" si="98"/>
        <v>0.12852088410089602</v>
      </c>
      <c r="H1063" s="4"/>
      <c r="I1063" s="4"/>
    </row>
    <row r="1064" spans="1:9" ht="12.75">
      <c r="A1064" s="5">
        <f t="shared" si="93"/>
        <v>1.0000000000000007</v>
      </c>
      <c r="B1064" s="4">
        <f t="shared" si="92"/>
        <v>2.4804394289317457</v>
      </c>
      <c r="C1064" s="4">
        <f t="shared" si="94"/>
        <v>0.13590621951817758</v>
      </c>
      <c r="D1064" s="4">
        <f t="shared" si="95"/>
        <v>-0.21369347646591308</v>
      </c>
      <c r="E1064" s="4">
        <f t="shared" si="96"/>
        <v>0.13585166288412923</v>
      </c>
      <c r="F1064" s="4">
        <f t="shared" si="97"/>
        <v>-0.0015674288558216176</v>
      </c>
      <c r="G1064" s="4">
        <f t="shared" si="98"/>
        <v>0.13590621951817758</v>
      </c>
      <c r="H1064" s="4"/>
      <c r="I1064" s="4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cp:lastPrinted>2007-10-03T02:01:50Z</cp:lastPrinted>
  <dcterms:created xsi:type="dcterms:W3CDTF">2007-09-19T23:08:24Z</dcterms:created>
  <dcterms:modified xsi:type="dcterms:W3CDTF">2013-11-24T16:12:28Z</dcterms:modified>
  <cp:category/>
  <cp:version/>
  <cp:contentType/>
  <cp:contentStatus/>
</cp:coreProperties>
</file>